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lan.armenta\Documents\Presupuestación\Presupuesto de Egresos - IEPC Ejercido\Informes del Ejercicio del Presupuestos de Egresos\2022\Observaciones realizadas (sesión)\"/>
    </mc:Choice>
  </mc:AlternateContent>
  <xr:revisionPtr revIDLastSave="0" documentId="13_ncr:1_{EEDF84C2-3814-4C2C-8CE2-6052B4A9555E}" xr6:coauthVersionLast="47" xr6:coauthVersionMax="47" xr10:uidLastSave="{00000000-0000-0000-0000-000000000000}"/>
  <bookViews>
    <workbookView xWindow="-108" yWindow="-108" windowWidth="23256" windowHeight="12456" tabRatio="884" firstSheet="5" activeTab="9" xr2:uid="{00000000-000D-0000-FFFF-FFFF00000000}"/>
  </bookViews>
  <sheets>
    <sheet name="Caratula" sheetId="15" r:id="rId1"/>
    <sheet name="INDICE" sheetId="14" r:id="rId2"/>
    <sheet name="1. Relac. Ing-Egre" sheetId="11" r:id="rId3"/>
    <sheet name=" 2. Cierre Presupuesto Ingresos" sheetId="18" r:id="rId4"/>
    <sheet name="3 Estado Analítico" sheetId="10" state="hidden" r:id="rId5"/>
    <sheet name="3. Estado Analítico del Ppto" sheetId="12" r:id="rId6"/>
    <sheet name="4.Presupuesto Ejerc. Partida" sheetId="19" r:id="rId7"/>
    <sheet name="5. Cierre Anual de Avance de In" sheetId="17" r:id="rId8"/>
    <sheet name="6. Financiamiento Público a Par" sheetId="16" r:id="rId9"/>
    <sheet name="7. Ahorro de Ejercicios Acum" sheetId="21" r:id="rId10"/>
  </sheets>
  <externalReferences>
    <externalReference r:id="rId11"/>
  </externalReferences>
  <definedNames>
    <definedName name="__123Graph_DGráfico2">#REF!</definedName>
    <definedName name="_Fill">#REF!</definedName>
    <definedName name="a">#REF!</definedName>
    <definedName name="ABRIL2">#REF!</definedName>
    <definedName name="ABRIL3">#REF!</definedName>
    <definedName name="Apoyo">#REF!</definedName>
    <definedName name="_xlnm.Print_Area" localSheetId="1">INDICE!$A$1:$B$27</definedName>
    <definedName name="b">#REF!</definedName>
    <definedName name="BASEDATOS">#REF!</definedName>
    <definedName name="BD">#REF!</definedName>
    <definedName name="calenda">#REF!</definedName>
    <definedName name="d">#REF!</definedName>
    <definedName name="EXPEDIENTESDJR">#REF!</definedName>
    <definedName name="febrero">#REF!</definedName>
    <definedName name="g">#REF!</definedName>
    <definedName name="hola">#REF!</definedName>
    <definedName name="i">#REF!</definedName>
    <definedName name="indicador">#REF!</definedName>
    <definedName name="juicio">#REF!</definedName>
    <definedName name="m">#REF!</definedName>
    <definedName name="mayo">#REF!</definedName>
    <definedName name="mayo1">#REF!</definedName>
    <definedName name="mayo2">#REF!</definedName>
    <definedName name="plantilla">#REF!</definedName>
    <definedName name="PROGRAMA">#REF!</definedName>
    <definedName name="SegmentaciónDeDatos_NI_PA_DONDE_HACERNOS">#REF!</definedName>
    <definedName name="SegmentaciónDeDatos_PROPUESTA_PRIORIDAD__1">#REF!</definedName>
    <definedName name="SegmentaciónDeDatos_PROPUESTA_PRIORIDAD__2">#REF!</definedName>
    <definedName name="SegmentaciónDeDatos_PROPUESTA_PRIORIDAD__3">#REF!</definedName>
    <definedName name="SegmentaciónDeDatos_STATUS1">#REF!</definedName>
    <definedName name="SegmentaciónDeDatos_UP1">#REF!</definedName>
    <definedName name="_xlnm.Print_Titles" localSheetId="5">'3. Estado Analítico del Ppto'!$1:$4</definedName>
    <definedName name="_xlnm.Print_Titles" localSheetId="6">'4.Presupuesto Ejerc. Partida'!$1:$4</definedName>
    <definedName name="_xlnm.Print_Titles" localSheetId="7">'5. Cierre Anual de Avance de In'!$2:$4</definedName>
    <definedName name="Transferenci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2" l="1"/>
  <c r="H16" i="12"/>
  <c r="H28" i="12"/>
  <c r="H26" i="12"/>
  <c r="E80" i="12"/>
  <c r="D26" i="12"/>
  <c r="F26" i="12"/>
  <c r="F80" i="12"/>
  <c r="G26" i="12"/>
  <c r="G80" i="12"/>
  <c r="D80" i="12"/>
  <c r="H48" i="12"/>
  <c r="H49" i="12"/>
  <c r="H50" i="12"/>
  <c r="H51" i="12"/>
  <c r="H52" i="12"/>
  <c r="H53" i="12"/>
  <c r="H54" i="12"/>
  <c r="H55" i="12"/>
  <c r="H47" i="12"/>
  <c r="F27" i="12"/>
  <c r="H29" i="12"/>
  <c r="H30" i="12"/>
  <c r="H31" i="12"/>
  <c r="H32" i="12"/>
  <c r="H33" i="12"/>
  <c r="H34" i="12"/>
  <c r="H35" i="12"/>
  <c r="H12" i="12"/>
  <c r="H13" i="12"/>
  <c r="H14" i="12"/>
  <c r="F10" i="12"/>
  <c r="F11" i="12"/>
  <c r="F12" i="12"/>
  <c r="F13" i="12"/>
  <c r="F14" i="12"/>
  <c r="F15" i="12"/>
  <c r="F9" i="12"/>
  <c r="H8" i="12"/>
  <c r="H18" i="12"/>
  <c r="H19" i="12"/>
  <c r="H20" i="12"/>
  <c r="H21" i="12"/>
  <c r="H22" i="12"/>
  <c r="H23" i="12"/>
  <c r="H24" i="12"/>
  <c r="H25" i="12"/>
  <c r="H17" i="12"/>
  <c r="E99" i="19"/>
  <c r="F99" i="19"/>
  <c r="G99" i="19"/>
  <c r="H99" i="19"/>
  <c r="I99" i="19"/>
  <c r="D99" i="19"/>
  <c r="J99" i="19"/>
  <c r="J48" i="19"/>
  <c r="D48" i="19"/>
  <c r="E26" i="12"/>
  <c r="F8" i="12"/>
  <c r="E8" i="12"/>
  <c r="G8" i="12"/>
  <c r="D8" i="12"/>
  <c r="H14" i="18"/>
  <c r="F33" i="11"/>
  <c r="F31" i="11"/>
  <c r="F29" i="11"/>
  <c r="F27" i="11"/>
  <c r="F25" i="11"/>
  <c r="G14" i="18"/>
  <c r="F14" i="18"/>
  <c r="E14" i="18"/>
  <c r="D14" i="18"/>
  <c r="E14" i="16"/>
  <c r="G35" i="11"/>
  <c r="F15" i="11" a="1"/>
  <c r="F15" i="11" s="1"/>
  <c r="G19" i="11" s="1"/>
  <c r="D14" i="16"/>
  <c r="C14" i="16"/>
  <c r="E9" i="10"/>
  <c r="D9" i="10"/>
  <c r="B9" i="10"/>
  <c r="D6" i="10"/>
  <c r="D7" i="10"/>
  <c r="D8" i="10"/>
  <c r="D10" i="10"/>
  <c r="E7" i="10"/>
  <c r="E8" i="10"/>
  <c r="E6" i="10"/>
  <c r="E10" i="10"/>
  <c r="B10" i="10"/>
  <c r="B8" i="10"/>
  <c r="B7" i="10"/>
  <c r="B6" i="10"/>
  <c r="B12" i="10"/>
  <c r="F12" i="10"/>
  <c r="D12" i="10"/>
  <c r="H10" i="10"/>
  <c r="H9" i="10"/>
  <c r="G6" i="10"/>
  <c r="G12" i="10"/>
  <c r="C7" i="10"/>
  <c r="C10" i="10"/>
  <c r="G10" i="10"/>
  <c r="C6" i="10"/>
  <c r="C12" i="10"/>
  <c r="G8" i="10"/>
  <c r="H6" i="10"/>
  <c r="C9" i="10"/>
  <c r="H8" i="10"/>
  <c r="C8" i="10"/>
  <c r="E12" i="10"/>
  <c r="H12" i="10"/>
  <c r="G7" i="10"/>
  <c r="H7" i="10"/>
  <c r="G9" i="10"/>
  <c r="H80" i="1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<sst xmlns="http://schemas.openxmlformats.org/spreadsheetml/2006/main" count="572" uniqueCount="507">
  <si>
    <t>INSTITUTO ELECTORAL Y DE PARTICIPACIÓN CIUDADANA DEL ESTADO DE JALISCO</t>
  </si>
  <si>
    <t>GASTO CORRIENTE</t>
  </si>
  <si>
    <t>PARTIDA</t>
  </si>
  <si>
    <t>DESCRIPCIÓN</t>
  </si>
  <si>
    <t>SERVICIOS PERSONALES</t>
  </si>
  <si>
    <t>SUELDO BASE</t>
  </si>
  <si>
    <t>SALARIOS AL PERSONAL EVENTUAL</t>
  </si>
  <si>
    <t>PRIMA VACACIONAL Y DOMINICAL</t>
  </si>
  <si>
    <t>AGUINALDO</t>
  </si>
  <si>
    <t>CUOTAS AL IMSS POR ENFERMEDADES Y MATERNIDAD</t>
  </si>
  <si>
    <t xml:space="preserve">CUOTAS PARA LA VIVIENDA </t>
  </si>
  <si>
    <t>CUOTAS A PENSIONES</t>
  </si>
  <si>
    <t>CUOTAS PARA EL SISTEMA DE AHORRO PARA EL RETIRO</t>
  </si>
  <si>
    <t>CUOTAS PARA EL SEGURO DE VIDA DEL PERSONAL</t>
  </si>
  <si>
    <t>ESTÍMULOS AL PERSONAL</t>
  </si>
  <si>
    <t>AYUDA PARA DESPENSA</t>
  </si>
  <si>
    <t>ESTÍMULO POR EL DÍA DEL SERVIDOR PÚBLICO</t>
  </si>
  <si>
    <t>2000</t>
  </si>
  <si>
    <t>MATERIALES Y SUMINISTROS</t>
  </si>
  <si>
    <t>MATERIALES, ÚTILES Y EQUIPOS MENORES DE OFICINA</t>
  </si>
  <si>
    <t>MATERIALES, ÚTILES Y EQUIPOS MENORES DE TECNOLOGÍAS DE LA INFORMACIÓN Y COMUNICACIONES</t>
  </si>
  <si>
    <t>MATERIAL IMPRESO E INFORMACIÓN DIGITAL</t>
  </si>
  <si>
    <t>MATERIAL DE LIMPIEZA</t>
  </si>
  <si>
    <t>MATERIALES Y ÚTILES DE ENSEÑANZA</t>
  </si>
  <si>
    <t>PRODUCTOS ALIMENTICIOS PARA EL PERSONAL EN LAS INSTALACIONES DE LAS DEPENDENCIAS Y ENTIDADES</t>
  </si>
  <si>
    <t>UTENSILIOS PARA EL SERVICIO DE ALIMENTACIÓN</t>
  </si>
  <si>
    <t>MADERA Y PRODUCTOS DE MADERA</t>
  </si>
  <si>
    <t>MATERIAL ELÉCTRICO Y ELECTRÓNICO</t>
  </si>
  <si>
    <t>MATERIALES COMPLEMENTARIOS</t>
  </si>
  <si>
    <t>MEDICINAS Y PRODUCTOS FARMACÉUTICOS</t>
  </si>
  <si>
    <t>COMBUSTIBLES, LUBRICANTES Y ADITIVOS PARA VEHÍCULOS DESTINADOS A SERVICIOS ADMINISTRATIVOS</t>
  </si>
  <si>
    <t>PRENDAS DE SEGURIDAD Y PROTECCIÓN PERSONAL</t>
  </si>
  <si>
    <t>HERRAMIENTAS MENORES</t>
  </si>
  <si>
    <t>REFACCIONES Y ACCESORIOS MENORES DE EDIFICIOS</t>
  </si>
  <si>
    <t>REFACCIONES Y ACCESORIOS PARA EQUIPO DE CÓMPUTO Y TELECOMUNICACIONES</t>
  </si>
  <si>
    <t>REFACCIONES Y ACCESORIOS MENORES DE EQUIPO DE TRANSPORTE</t>
  </si>
  <si>
    <t>SERVICIOS GENERALES</t>
  </si>
  <si>
    <t>SERVICIO DE ENERGÍA ELÉCTRICA</t>
  </si>
  <si>
    <t>SERVICIO DE AGUA</t>
  </si>
  <si>
    <t>SERVICIO DE TELECOMUNICACIONES Y SATELITALES</t>
  </si>
  <si>
    <t>SERVICIO POSTAL</t>
  </si>
  <si>
    <t>ARRENDAMIENTO DE EDIFICIOS</t>
  </si>
  <si>
    <t>PATENTES, REGALÍAS Y OTROS</t>
  </si>
  <si>
    <t>SERVICIOS LEGALES, DE CONTABILIDAD, AUDITORÍA Y RELACIONADOS</t>
  </si>
  <si>
    <t>SERVICIO DE CONSULTORÍA ADMINISTRATIVA E INFORMÁTICA</t>
  </si>
  <si>
    <t>CAPACITACIÓN ESPECIALIZADA</t>
  </si>
  <si>
    <t>SERVICIOS DE INVESTIGACIÓN CIENTÍFICA Y DESARROLLO</t>
  </si>
  <si>
    <t>SERVICIOS DE IMPRESIÓN DE MATERIAL INFORMATIVO DERIVADO DE LA OPERACIÓN Y ADMINISTRACIÓN</t>
  </si>
  <si>
    <t>SERVICIOS DE VIGILANCIA</t>
  </si>
  <si>
    <t>SERVICIOS FINANCIEROS Y BANCARIOS</t>
  </si>
  <si>
    <t>SEGURO DE BIENES PATRIMONIALES</t>
  </si>
  <si>
    <t>FLETES Y MANIOBRAS</t>
  </si>
  <si>
    <t>MANTENIMIENTO Y CONSERVACIÓN MENOR DE INMUEBLES PARA LA PRESTACIÓN DE SERVICIOS ADMINISTRATIVOS</t>
  </si>
  <si>
    <t>MANTENIMIENTO Y CONSERVACIÓN DE VEHÍCULOS TERRESTRES, AÉREOS, MARÍTIMOS, LACUSTRES Y FLUVIALES</t>
  </si>
  <si>
    <t>SERVICIO DE LIMPIEZA Y MANEJO DE DESECHOS</t>
  </si>
  <si>
    <t>DIFUSIÓN POR RADIO, TELEVISIÓN Y OTROS MEDIOS DE MENSAJES SOBRE PROGRAMAS Y ACTIVIDADES GUBERNAMENTALES</t>
  </si>
  <si>
    <t>SERVICIO DE CREACIÓN Y DIFUSIÓN DE CONTENIDO EXCLUSIVAMENTE A TRAVÉS DE INTERNET</t>
  </si>
  <si>
    <t>OTROS SERVICIOS DE INFORMACIÓN</t>
  </si>
  <si>
    <t>PASAJES AÉREOS NACIONALES</t>
  </si>
  <si>
    <t>PASAJES TERRESTRES NACIONALES</t>
  </si>
  <si>
    <t>VIÁTICOS EN EL PAÍS</t>
  </si>
  <si>
    <t>OTROS SERVICIOS DE TRASLADO Y HOSPEDAJE</t>
  </si>
  <si>
    <t>CONGRESOS Y CONVENCIONES</t>
  </si>
  <si>
    <t>OTROS IMPUESTOS Y DERECHOS</t>
  </si>
  <si>
    <t>LAUDOS LABORALES</t>
  </si>
  <si>
    <t>IMPUESTOS SOBRE NÓMINAS Y OTROS QUE SE DERIVEN DE UNA RELACIÓN LABORAL</t>
  </si>
  <si>
    <t>BIENES MUEBLES, INMUEBLES E INTANGIBLES</t>
  </si>
  <si>
    <t>EQUIPO DE CÓMPUTO Y DE TECNOLOGÍA DE LA INFORMACIÓN</t>
  </si>
  <si>
    <t>CÁMARAS FOTOGRÁFICAS Y DE VIDEO</t>
  </si>
  <si>
    <t>ARRENDAMIENTO DE MOBILIARIO Y EQUIPO DE ADMINISTRACIÓN, EDUCACIONAL Y RECREATIVO</t>
  </si>
  <si>
    <t>ARRENDAMIENTO DE VEHÍCULOS TERRESTRES, AÉREOS, MARÍTIMOS LACUSTRES Y FLUVIALES PARA SERVICIOS ADMINISTRATIVOS</t>
  </si>
  <si>
    <t>SERVICIOS RELACIONADOS CON TRANSCRIPCIONES</t>
  </si>
  <si>
    <t>SERVICIOS DE CREATIVIDAD, PREPRODUCCIÓN Y PRODUCCIÓN DE PUBLICIDAD, EXCEPTO INTERNET</t>
  </si>
  <si>
    <t>4000</t>
  </si>
  <si>
    <t>TRANSFERENCIAS, ASIGNACIONES, SUBSIDIOS Y OTRAS AYUDAS</t>
  </si>
  <si>
    <t>MUEBLES DE OFICINA Y ESTANTERÍA</t>
  </si>
  <si>
    <t xml:space="preserve"> </t>
  </si>
  <si>
    <t xml:space="preserve"> Servicios  Personales </t>
  </si>
  <si>
    <t xml:space="preserve"> Materiales y Suministros</t>
  </si>
  <si>
    <t>Inversión Pública</t>
  </si>
  <si>
    <t xml:space="preserve">TOTAL </t>
  </si>
  <si>
    <t>Origen de Ingresos</t>
  </si>
  <si>
    <t>TOTAL</t>
  </si>
  <si>
    <t>Autorizado Inicial</t>
  </si>
  <si>
    <t xml:space="preserve">EJERCIDO </t>
  </si>
  <si>
    <t>PRESUPUESTO  POR EJERCER</t>
  </si>
  <si>
    <t xml:space="preserve">PRESUPUESTO MODIFICADO </t>
  </si>
  <si>
    <t>% EJERCIDO</t>
  </si>
  <si>
    <t>PRESUPUESTO DE EGRESOS</t>
  </si>
  <si>
    <t>Prerrogativas a Partidos Políticos</t>
  </si>
  <si>
    <t xml:space="preserve">PRERROGATIVAS </t>
  </si>
  <si>
    <t>Ampliación Presupuestal</t>
  </si>
  <si>
    <t>INGRESOS</t>
  </si>
  <si>
    <t>GASTOS DE OPERACIÓN:</t>
  </si>
  <si>
    <t>Otros Ingresos</t>
  </si>
  <si>
    <t>PRESUPUESTO INICIAL</t>
  </si>
  <si>
    <t>AMPLIACIÓN</t>
  </si>
  <si>
    <t>Concepto</t>
  </si>
  <si>
    <t>Egresos</t>
  </si>
  <si>
    <t>Modificado</t>
  </si>
  <si>
    <t>Pagado</t>
  </si>
  <si>
    <t>3 = (1 + 2 )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</si>
  <si>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</si>
  <si>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</si>
  <si>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</si>
  <si>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</si>
  <si>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</si>
  <si>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</si>
  <si>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</si>
  <si>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</si>
  <si>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</si>
  <si>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</si>
  <si>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</si>
  <si>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</si>
  <si>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</si>
  <si>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</si>
  <si>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</si>
  <si>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</si>
  <si>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</si>
  <si>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</si>
  <si>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</si>
  <si>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</si>
  <si>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</si>
  <si>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</si>
  <si>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</si>
  <si>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</si>
  <si>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</si>
  <si>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</si>
  <si>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</si>
  <si>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</si>
  <si>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</si>
  <si>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</si>
  <si>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</si>
  <si>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</si>
  <si>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</si>
  <si>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</si>
  <si>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</si>
  <si>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</si>
  <si>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</si>
  <si>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</si>
  <si>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</si>
  <si>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</si>
  <si>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</si>
  <si>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</si>
  <si>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</si>
  <si>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</si>
  <si>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</si>
  <si>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</si>
  <si>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</si>
  <si>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</si>
  <si>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</si>
  <si>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</si>
  <si>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</si>
  <si>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</si>
  <si>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</si>
  <si>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</si>
  <si>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</si>
  <si>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</si>
  <si>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</si>
  <si>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</si>
  <si>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</si>
  <si>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</si>
  <si>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</si>
  <si>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</si>
  <si>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</si>
  <si>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</si>
  <si>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</si>
  <si>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</si>
  <si>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</si>
  <si>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</si>
  <si>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</si>
  <si>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</si>
  <si>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</si>
  <si>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COMPROMETIDO</t>
  </si>
  <si>
    <t>Bienes Muebles e Inmuebles</t>
  </si>
  <si>
    <t>CIERRE DE PRESUPUESTO EGRESOS DEL EJERCICIO FISCAL 2022</t>
  </si>
  <si>
    <t>Productos Financieros y otros Ingresos</t>
  </si>
  <si>
    <t>INDEMNIZACIÓN POR SEPARACIÓN</t>
  </si>
  <si>
    <t>2111</t>
  </si>
  <si>
    <t>2141</t>
  </si>
  <si>
    <t>2151</t>
  </si>
  <si>
    <t>2161</t>
  </si>
  <si>
    <t>2171</t>
  </si>
  <si>
    <t>2214</t>
  </si>
  <si>
    <t>2231</t>
  </si>
  <si>
    <t>2411</t>
  </si>
  <si>
    <t>PRODUCTOS MINERALES NO METÁLICOS</t>
  </si>
  <si>
    <t>2421</t>
  </si>
  <si>
    <t>CEMENTO Y PRODUCTOS DE CONCRETO</t>
  </si>
  <si>
    <t>2431</t>
  </si>
  <si>
    <t>CAL, YESO Y PRODUCTOS DE YESO</t>
  </si>
  <si>
    <t>2441</t>
  </si>
  <si>
    <t>2461</t>
  </si>
  <si>
    <t>2471</t>
  </si>
  <si>
    <t>ARTÍCULOS METÁLICOS PARA LA CONSTRUCCIÓN</t>
  </si>
  <si>
    <t>2481</t>
  </si>
  <si>
    <t>2491</t>
  </si>
  <si>
    <t>OTROS MATERIALES Y ARTÍCULOS DE CONSTRUCCIÓN Y REPARACIÓN</t>
  </si>
  <si>
    <t>2531</t>
  </si>
  <si>
    <t>2561</t>
  </si>
  <si>
    <t>FIBRAS SINTÉTICAS, HULES, PLÁSTICOS Y DERIVADOS</t>
  </si>
  <si>
    <t>2612</t>
  </si>
  <si>
    <t>2711</t>
  </si>
  <si>
    <t xml:space="preserve">VESTUARIOS Y UNIFORMES </t>
  </si>
  <si>
    <t>2721</t>
  </si>
  <si>
    <t>2911</t>
  </si>
  <si>
    <t>2921</t>
  </si>
  <si>
    <t>2931</t>
  </si>
  <si>
    <t>REFACCIONES Y ACCESORIOS MENORES DE MOBILIARIO Y EQUIPO DE ADMINISTRACIÓN, EDUCACIONAL Y REACREATIVO</t>
  </si>
  <si>
    <t>2941</t>
  </si>
  <si>
    <t>2961</t>
  </si>
  <si>
    <t>3111</t>
  </si>
  <si>
    <t>3131</t>
  </si>
  <si>
    <t>3161</t>
  </si>
  <si>
    <t>3171</t>
  </si>
  <si>
    <t>SERVICIO DE ACCESO DE INTERNET, REDES Y PROCESAMIENTOS DE INFORMACIÓN</t>
  </si>
  <si>
    <t>3181</t>
  </si>
  <si>
    <t>3221</t>
  </si>
  <si>
    <t>3231</t>
  </si>
  <si>
    <t>3252</t>
  </si>
  <si>
    <t>3271</t>
  </si>
  <si>
    <t>3311</t>
  </si>
  <si>
    <t>3331</t>
  </si>
  <si>
    <t>3342</t>
  </si>
  <si>
    <t>3351</t>
  </si>
  <si>
    <t>3363</t>
  </si>
  <si>
    <t>3364</t>
  </si>
  <si>
    <t>3381</t>
  </si>
  <si>
    <t>3391</t>
  </si>
  <si>
    <t>SERVICIOS PROFESIONALES, CIENTÍFICOS Y TÉCNICOS INTEGRALES</t>
  </si>
  <si>
    <t>3411</t>
  </si>
  <si>
    <t>3451</t>
  </si>
  <si>
    <t>3471</t>
  </si>
  <si>
    <t>3511</t>
  </si>
  <si>
    <t>3521</t>
  </si>
  <si>
    <t>MANTENIMIENTO Y CONSERVACIÓN DE MOBILIARIO Y EQUIPO DE ADMINISTRACION, EDUCACIONAL Y RECREATIVO</t>
  </si>
  <si>
    <t>3551</t>
  </si>
  <si>
    <t>3581</t>
  </si>
  <si>
    <t>3611</t>
  </si>
  <si>
    <t>3631</t>
  </si>
  <si>
    <t>3661</t>
  </si>
  <si>
    <t>3691</t>
  </si>
  <si>
    <t>3711</t>
  </si>
  <si>
    <t>3712</t>
  </si>
  <si>
    <t>PASAJES AEREOS INTERNACIONALES</t>
  </si>
  <si>
    <t>3721</t>
  </si>
  <si>
    <t>3751</t>
  </si>
  <si>
    <t>3761</t>
  </si>
  <si>
    <t>VIATICOS EN EL EXTRANJERO</t>
  </si>
  <si>
    <t>3791</t>
  </si>
  <si>
    <t>3831</t>
  </si>
  <si>
    <t>3921</t>
  </si>
  <si>
    <t>3941</t>
  </si>
  <si>
    <t>3981</t>
  </si>
  <si>
    <t>4422</t>
  </si>
  <si>
    <t>AYUDAS DE PRE Y PREMIOS</t>
  </si>
  <si>
    <t>PRERROGATIVAS A PARTIDAS POLITICOS</t>
  </si>
  <si>
    <t>4442</t>
  </si>
  <si>
    <t>APOYO A LA INVESTIGACIÓN Y CONSERVACIÓN DEL PATRIMONIO CULTURAL</t>
  </si>
  <si>
    <t>5111</t>
  </si>
  <si>
    <t>5151</t>
  </si>
  <si>
    <t>OTROS MOBILIARIOS Y EQUIPOS DE ADMINISTRACIÓN</t>
  </si>
  <si>
    <t>EQUIPOS Y APARATOS AUDIOVISUALES</t>
  </si>
  <si>
    <t>VEHÍCULOS Y EQUIPO TERRESTRES, DESTINADOS A SERVICIOS PÚBLICOS Y LA OPERACIÓN DE PROGRAMAS PÚBLICOS</t>
  </si>
  <si>
    <t>SOFWARE</t>
  </si>
  <si>
    <t>Convenio SEJ/RECREA</t>
  </si>
  <si>
    <t xml:space="preserve"> Servicios Generales</t>
  </si>
  <si>
    <t>TOTAL DE INGRESOS PARA GASTO DE OPERACIÓN IEPC JALISCO 2022</t>
  </si>
  <si>
    <t>Transferencia, Subsidios, Subvenciones (Incluye Prerrogativas a Partidos Políticos)</t>
  </si>
  <si>
    <t>CONTENIDO</t>
  </si>
  <si>
    <t>INFORME</t>
  </si>
  <si>
    <t>Partido Político</t>
  </si>
  <si>
    <t>TOTAL 2022</t>
  </si>
  <si>
    <t>TOTAL ANUAL</t>
  </si>
  <si>
    <t xml:space="preserve">Matiz de Indicadores para Resultados </t>
  </si>
  <si>
    <t>01</t>
  </si>
  <si>
    <t xml:space="preserve">Programa Presupuestario </t>
  </si>
  <si>
    <t xml:space="preserve"> Coordinación de la función electoral</t>
  </si>
  <si>
    <t>Periodo</t>
  </si>
  <si>
    <t xml:space="preserve"> 01 de enero al 31 de diciembre del 2022</t>
  </si>
  <si>
    <t>Nivel</t>
  </si>
  <si>
    <t>Resumen Narrativo</t>
  </si>
  <si>
    <t>Nombre del Indicador</t>
  </si>
  <si>
    <t xml:space="preserve">Avance Anual </t>
  </si>
  <si>
    <t xml:space="preserve">Meta Programada </t>
  </si>
  <si>
    <t xml:space="preserve">Porcentaje de Avance en su Cumplimiento </t>
  </si>
  <si>
    <t>Fin</t>
  </si>
  <si>
    <t>Contribuir a fortalecer el ejercicio de los valores de la democracia entre la ciudadanía mediante el cumplimiento y aplicación de la normatividad en la materia</t>
  </si>
  <si>
    <t>Índice de Desarrollo Democrático</t>
  </si>
  <si>
    <t>Propósito</t>
  </si>
  <si>
    <t>La ciudadanía jalisciense cuenta con un sistema político incluyente y democrático</t>
  </si>
  <si>
    <t xml:space="preserve">Subíndice "Sistema Político Estable y Funcional" del Índice e Competitividad </t>
  </si>
  <si>
    <t>Componente 1</t>
  </si>
  <si>
    <t>Sesiones ordinarias del Consejo General realizadas</t>
  </si>
  <si>
    <t>Porcentaje de sesiones ordinarias de Consejo General realizadas</t>
  </si>
  <si>
    <t>Actividad 1.1</t>
  </si>
  <si>
    <t>Publicación de convocatorias, acuerdos, informes, resoluciones y actas de sesiones ordinarias del Consejo General</t>
  </si>
  <si>
    <t>Porcentaje de convocatorias acuerdos, informes, resoluciones y actas de sesiones ordinarias del Consejo General publicadas</t>
  </si>
  <si>
    <t>Actividad 1.2</t>
  </si>
  <si>
    <t>Elaboración de actas de sesiones ordinarias del Consejo General</t>
  </si>
  <si>
    <t>Porcentaje de actas de sesiones ordinarias del Consejo General elaboradas</t>
  </si>
  <si>
    <t>Componente 2</t>
  </si>
  <si>
    <t>Gestión documental de oficialía de partes y el Sistema de Vinculación con los Organismos Públicos Locales Electorales (SIVOPLE) realizada</t>
  </si>
  <si>
    <t>Porcentaje en la gestión documental de oficialía de partes y el SIVOPLE realizada</t>
  </si>
  <si>
    <t>Actividad 2.1</t>
  </si>
  <si>
    <t xml:space="preserve">Recepción, atención y turno de correspondencia en oficialía de partes </t>
  </si>
  <si>
    <t>Porcentaje de atención y turno de correspondencia recibida en oficialía de partes</t>
  </si>
  <si>
    <t>Actividad 2.2</t>
  </si>
  <si>
    <t xml:space="preserve">Notificación de documentos </t>
  </si>
  <si>
    <t>Porcentaje de documentos que son notificados</t>
  </si>
  <si>
    <t>Componente 3</t>
  </si>
  <si>
    <t>Seguimiento de acuerdos y resoluciones aprobados en sesiones de Consejo General, Comisiones y Comités Técnicos realizado</t>
  </si>
  <si>
    <t>Porcentaje de seguimiento de acuerdos y resoluciones aprobados en sesiones del Consejo General, Comisiones y Comités Técnicos</t>
  </si>
  <si>
    <t>Actividad 3.1</t>
  </si>
  <si>
    <t>Revisión de proyectos de acuerdos, resoluciones y dictámenes de Comisiones y Comités técnicos</t>
  </si>
  <si>
    <t>Porcentaje de proyectos de acuerdos, resoluciones y dictámenes de Comisiones y Comités técnicos revisados</t>
  </si>
  <si>
    <t>Actividad 3.2</t>
  </si>
  <si>
    <t>Elaboración de actas de sesiones de comisiones y comités técnicos</t>
  </si>
  <si>
    <t>Porcentaje de cumplimiento en la elaboración de actas de las sesiones de comisiones y comités técnicos</t>
  </si>
  <si>
    <t>Componente 4</t>
  </si>
  <si>
    <t>Cobertura institucional de actos, sesiones, reuniones públicas y eventos implementada</t>
  </si>
  <si>
    <t>Porcentaje de cobertura en actos, sesiones, reuniones públicas y eventos del instituto</t>
  </si>
  <si>
    <t>Actividad 4.1</t>
  </si>
  <si>
    <t>Difusión y transmisión de Sesiones del Consejo General</t>
  </si>
  <si>
    <t>Porcentaje de sesiones del Consejo General difundidas y transmitidas</t>
  </si>
  <si>
    <t>Actividad 4.2</t>
  </si>
  <si>
    <t xml:space="preserve">Difusión y transmisión de Sesiones de Comisiones y Comités Técnicos </t>
  </si>
  <si>
    <t>Porcentaje de sesiones de las Comisiones y Comités Técnicos difundidas y transmitidas</t>
  </si>
  <si>
    <t>Actividad 4.3</t>
  </si>
  <si>
    <t>Capacitación en materia de comunicación institucional</t>
  </si>
  <si>
    <t>Número de capacitaciones realizadas</t>
  </si>
  <si>
    <t>Componente 5</t>
  </si>
  <si>
    <t>Ministraciones de financiamiento a partidos políticos para actividades ordinarias y especificas entregadas</t>
  </si>
  <si>
    <t xml:space="preserve">Porcentaje de ministraciones entregadas a partidos políticos para actividades ordinarias y específicas </t>
  </si>
  <si>
    <t>Actividad 5.1</t>
  </si>
  <si>
    <t xml:space="preserve">Elaboración de dictámenes sobre el monto de financiamiento público a partidos políticos </t>
  </si>
  <si>
    <t xml:space="preserve">Porcentaje de dictámenes elaborados sobre el monto de financiamiento público a partidos políticos </t>
  </si>
  <si>
    <t>Actividad 5.2</t>
  </si>
  <si>
    <t xml:space="preserve">Seguimiento y ejecución a sanciones y resoluciones sobre el financiamiento público que reciben los partidos políticos </t>
  </si>
  <si>
    <t>Porcentaje de sanciones y resoluciones sobre el financiamiento público que reciben los partidos políticos en seguimiento y ejecutadas</t>
  </si>
  <si>
    <t>Componente 6</t>
  </si>
  <si>
    <t>Dictámenes consolidados de fiscalización a agrupaciones políticas entregados</t>
  </si>
  <si>
    <t>Porcentaje de dictámenes consolidados de fiscalización entregados</t>
  </si>
  <si>
    <t>Actividad 6.1</t>
  </si>
  <si>
    <t>Atención y seguimiento de informes anuales de origen de ingresos y egresos de agrupaciones políticas</t>
  </si>
  <si>
    <t>Porcentaje de informes anuales de origen de ingresos y egresos de agrupaciones políticas atendidos</t>
  </si>
  <si>
    <t>Actividad 6.2</t>
  </si>
  <si>
    <t>Capacitación a agrupaciones políticas en materia de fiscalización</t>
  </si>
  <si>
    <t>Porcentaje de agrupaciones políticas capacitadas en materia de fiscalización</t>
  </si>
  <si>
    <t>Actividad 6.3</t>
  </si>
  <si>
    <t>Elaboración de proyectos de resoluciones sobre auditorias y verificaciones</t>
  </si>
  <si>
    <t xml:space="preserve">Porcentaje de proyectos de resoluciones sobre auditorias y verificaciones elaborados </t>
  </si>
  <si>
    <t>Componente 7</t>
  </si>
  <si>
    <t xml:space="preserve">Proceso para el destino de la documentación y material electoral implementado </t>
  </si>
  <si>
    <t xml:space="preserve">Porcentaje de avance la implementación del proceso para el destino de la documentación y material electoral implementado </t>
  </si>
  <si>
    <t>Actividad 7.1</t>
  </si>
  <si>
    <t>Destrucción de la documentación electoral no útil</t>
  </si>
  <si>
    <t>Porcentaje avance en la destrucción de la documentación electoral no útil</t>
  </si>
  <si>
    <t>Actividad 7.2</t>
  </si>
  <si>
    <t>Rehabilitación del material electoral recuperado</t>
  </si>
  <si>
    <t xml:space="preserve">Porcentaje de avance en la rehabilitación de material electoral </t>
  </si>
  <si>
    <t>Actividad 7.3</t>
  </si>
  <si>
    <t>Realización del Encuentro de Cooperación con Organismos Públicos Locales Electorales en materia de organización electoral en modalidad virtual</t>
  </si>
  <si>
    <t>Porcentaje de conferencias virtuales realizadas en el marco del Encuentro de Cooperación con Organismos Públicos Locales Electorales en materia de organización electoral</t>
  </si>
  <si>
    <t>02</t>
  </si>
  <si>
    <t xml:space="preserve"> Fomento y promoción de derechos político-electorales y de participación ciudadana</t>
  </si>
  <si>
    <t>Resumen narrativo</t>
  </si>
  <si>
    <t>Nombre del indicador</t>
  </si>
  <si>
    <t xml:space="preserve">Avance anual </t>
  </si>
  <si>
    <t xml:space="preserve">Meta programada </t>
  </si>
  <si>
    <t xml:space="preserve">Porcentaje de avance en su cumplimiento </t>
  </si>
  <si>
    <t>Contribuir a fortalecer la cultura democrática mediante espacios que incentiven la participación ciudadana, la formación cívica y ética, así como garantizar el ejercicio de los derechos político - electorales con perspectiva de género, inclusión, interculturalidad y diversidad</t>
  </si>
  <si>
    <t xml:space="preserve">Porcentaje de participación ciudadana en elecciones locales en el Estado de Jalisco </t>
  </si>
  <si>
    <t>La ciudadanía jalisciense ejerce sus derechos político - electorales</t>
  </si>
  <si>
    <t>Porcentaje de jaliscienses que afirman que la democracia es preferible a cualquier otra forma de gobierno</t>
  </si>
  <si>
    <t xml:space="preserve">Programa de formación de ciudadanía activa implementado </t>
  </si>
  <si>
    <t xml:space="preserve">Porcentaje de avance en la implementación del programa de formación de ciudadanía activa </t>
  </si>
  <si>
    <r>
      <t>Implementación de proyectos para el desarrollo del programa de formación ciudadana activa</t>
    </r>
    <r>
      <rPr>
        <sz val="11"/>
        <color rgb="FFFF0000"/>
        <rFont val="Calibri"/>
        <family val="2"/>
        <scheme val="minor"/>
      </rPr>
      <t xml:space="preserve"> </t>
    </r>
  </si>
  <si>
    <t xml:space="preserve">Número de proyectos en materia de formación de ciudadanía activa implementados </t>
  </si>
  <si>
    <t>Atención a solicitudes de mecanismos de participación ciudadana</t>
  </si>
  <si>
    <t>Porcentaje de solicitudes de mecanismos de participación ciudadana atendidas</t>
  </si>
  <si>
    <t>Programa de promoción de educación cívica implementado</t>
  </si>
  <si>
    <t>Porcentaje de avance en la implementación programa de promoción de educación cívica</t>
  </si>
  <si>
    <t>Implementación de talleres en materia de educación cívica</t>
  </si>
  <si>
    <t>Número de talleres en materia de educación cívica realizadas</t>
  </si>
  <si>
    <t>Organización de concursos en materia de educación cívica</t>
  </si>
  <si>
    <t>Número de concursos en materia de educación cívica organizados</t>
  </si>
  <si>
    <t>Actividad 2.3</t>
  </si>
  <si>
    <t xml:space="preserve">Atención a solicitudes de organización de ayuntamientos infantiles </t>
  </si>
  <si>
    <t>Porcentaje de atención a solicitudes de organización de ayuntamientos infantiles</t>
  </si>
  <si>
    <t>Publicaciones y ediciones realizadas</t>
  </si>
  <si>
    <t>Porcentaje de publicaciones y ediciones realizadas</t>
  </si>
  <si>
    <t>Publicación de Revista Folios</t>
  </si>
  <si>
    <t>Número de Revistas Folios publicadas</t>
  </si>
  <si>
    <t>Publicación de libros inéditos</t>
  </si>
  <si>
    <t>Número de libros inéditos publicados</t>
  </si>
  <si>
    <t>Actividad 3.3</t>
  </si>
  <si>
    <t>Atención de servicios editoriales  internos</t>
  </si>
  <si>
    <t>Porcentaje de atención de servicios editoriales</t>
  </si>
  <si>
    <t>Agenda de transversalización institucional de la perspectiva de género, inclusión, interculturalidad y diversidad implementada</t>
  </si>
  <si>
    <t>Porcentaje de avance en las acciones de la agenda de transversalización institucional</t>
  </si>
  <si>
    <t>Coordinación de mesas de trabajo para la construcción de lineamientos de paridad y acciones afirmativas</t>
  </si>
  <si>
    <t>Número de mesas de trabajo para la construcción de lineamientos de paridad y acciones afirmativas</t>
  </si>
  <si>
    <t>Capacitación para la prevención, atención, sanción y erradicación de la violencia política contra las mujeres en razón de género</t>
  </si>
  <si>
    <t>Porcentaje de cursos de capacitación para la prevención, atención, sanción y erradicación de la violencia política contra las mujeres en razón de género realizados</t>
  </si>
  <si>
    <t>03</t>
  </si>
  <si>
    <t>Contribuir al fortalecimiento institucional mediante la eficacia e innovación administrativa, la defensa jurídica y rendición de cuentas</t>
  </si>
  <si>
    <t>El Instituto cumple con sus obligaciones en materia de fiscalización y rendición de cuentas en tiempo y forma</t>
  </si>
  <si>
    <t>Porcentaje de informes de cuenta pública presentados ante el ente fiscalizador</t>
  </si>
  <si>
    <t>Informes de avance de gestión financiera presentados</t>
  </si>
  <si>
    <t>Porcentaje de informes de avance de gestión financiera presentados ante el ente fiscalizador</t>
  </si>
  <si>
    <t>Presentación de informes financieros y presupuestales</t>
  </si>
  <si>
    <t>Número de informes financieros y presupuestales presentados</t>
  </si>
  <si>
    <t>Actualización y resguardo de expedientes de servidores públicos del instituto</t>
  </si>
  <si>
    <t>Porcentaje de actualización y resguardo de los expedientes de servidores públicos del instituto</t>
  </si>
  <si>
    <t>Actividad 1.3</t>
  </si>
  <si>
    <t>Atención a solicitudes de recursos materiales</t>
  </si>
  <si>
    <t xml:space="preserve">Porcentaje de atención a solicitudes de recursos materiales </t>
  </si>
  <si>
    <t>Actividad 1.4</t>
  </si>
  <si>
    <t>Publicación y seguimiento a avances de Matrices de Indicadores para Resultados</t>
  </si>
  <si>
    <t>Número de reportes de avance de Matrices de Indicadores para Resultados publicados</t>
  </si>
  <si>
    <t>Infraestructura de tecnologías de la información actualizada</t>
  </si>
  <si>
    <t>Porcentaje de atención en requerimientos de tecnologías de la información</t>
  </si>
  <si>
    <t>Atención y seguimiento a solicitudes de soporte técnico</t>
  </si>
  <si>
    <t>Porcentaje de servicios de soporte técnico atendidos y en seguimiento</t>
  </si>
  <si>
    <t>Sistematización de procesos administrativos y electorales</t>
  </si>
  <si>
    <t>Porcentaje de solicitudes de sistematización de procesos administrativos y electorales atendidas y en seguimiento</t>
  </si>
  <si>
    <t xml:space="preserve">Asuntos jurídicos recibidos, atendidos y orientados </t>
  </si>
  <si>
    <t>Porcentaje de atención, y en su caso, orientación de asuntos jurídicos recibidos</t>
  </si>
  <si>
    <t xml:space="preserve">Atención a procedimientos administrativos, sancionadores y jurisdiccionales </t>
  </si>
  <si>
    <t>Porcentaje de procedimientos administrativos, sancionadores y jurisdiccionales atendidos</t>
  </si>
  <si>
    <t>Elaboración de acuerdos y resoluciones de sesiones del Consejo General</t>
  </si>
  <si>
    <t>Porcentaje cumplimiento en la elaboración de acuerdos y resoluciones para las sesiones del Consejo General</t>
  </si>
  <si>
    <t>Atención a correspondencia y peticiones</t>
  </si>
  <si>
    <t>Porcentaje de atención a correspondencia y peticiones</t>
  </si>
  <si>
    <t>Seguimiento, admisión y atención de denuncias de presunta responsabilidad administrativa atendidos</t>
  </si>
  <si>
    <t>Porcentaje de atención a denuncias de presunta responsabilidad administrativa</t>
  </si>
  <si>
    <t>Asesoramiento, recepción y resguardo de las declaraciones de situación patrimonial, interés y fiscal</t>
  </si>
  <si>
    <t>Porcentaje de atención y seguimiento a las declaraciones de situación patrimonial, interés y fiscal</t>
  </si>
  <si>
    <t>Diseño y elaboración del Código de Ética</t>
  </si>
  <si>
    <t>Número de documentos didácticos diseñados y elaborados</t>
  </si>
  <si>
    <t>Opiniones, dictámenes y análisis en materia de transparencia, acceso a la información, protección de datos personales y gestión documental elaboradas</t>
  </si>
  <si>
    <t>Porcentaje opiniones, dictámenes y análisis en materia de transparencia, acceso a la información, protección de datos personales y gestión documental elaboradas</t>
  </si>
  <si>
    <t xml:space="preserve">Atención de solicitudes de acceso a la información, derechos ARCO e impugnaciones </t>
  </si>
  <si>
    <t>Porcentaje de solicitudes de acceso a la información, derechos ARCO e impugnaciones atendidas</t>
  </si>
  <si>
    <t>Capacitación en materia de transparencia, protección de datos personales y archivo a las áreas del Instituto</t>
  </si>
  <si>
    <t>Porcentaje de áreas del instituto que recibe la capacitación en materia de transparencia, protección de datos personales y archivo</t>
  </si>
  <si>
    <t>Actividad 5.3</t>
  </si>
  <si>
    <t>Publicación de instrumentos de control y consulta archivístico</t>
  </si>
  <si>
    <t>Porcentaje de avance en la publicación de los instrumentos de control y consulta archivístico</t>
  </si>
  <si>
    <t>Actividad 5.4</t>
  </si>
  <si>
    <t>Verificación del cumplimiento en la publicación de las obligaciones en materia de transparencia</t>
  </si>
  <si>
    <t>Porcentaje de avance en la verificación del cumplimiento en la publicación de las obligaciones en materia de transparencia</t>
  </si>
  <si>
    <t>1. Relación de Ingresos y Egresos 2022</t>
  </si>
  <si>
    <t>2. Cierre de Presupuesto de Ingresos 2022</t>
  </si>
  <si>
    <t>3. Estado Analítico del Ejercicio del Presupuesto de Egresos por objeto del gasto 2022</t>
  </si>
  <si>
    <t xml:space="preserve">TOTAL  </t>
  </si>
  <si>
    <t xml:space="preserve">INSTITUTO ELECTORAL Y DE PARTICIPACIÓN CIUDADANA DEL ESTADO DE JALISCO  </t>
  </si>
  <si>
    <t>(Anexos)</t>
  </si>
  <si>
    <t>Presupuesto Modificado 2022</t>
  </si>
  <si>
    <t xml:space="preserve">Ordinarias </t>
  </si>
  <si>
    <r>
      <t xml:space="preserve">Gasto Corriente IEPC </t>
    </r>
    <r>
      <rPr>
        <sz val="10"/>
        <color rgb="FF7030A0"/>
        <rFont val="Trebuchet MS"/>
        <family val="2"/>
      </rPr>
      <t>(Ministración mensual del IEPC)</t>
    </r>
  </si>
  <si>
    <t>INFORME SOBRE EL EJERCICIO DEL PRESUPUESTO DE EGRESOS 2022</t>
  </si>
  <si>
    <t xml:space="preserve">Específicas </t>
  </si>
  <si>
    <t>6. Financiamiento Público a Partidos Políticos 2022</t>
  </si>
  <si>
    <t>5. Cierre Anual de Avance de Indicadores de Resultados por Programa 2022</t>
  </si>
  <si>
    <t>Gasto de Operación IEPC Jalisco (Asignación presupuestal)</t>
  </si>
  <si>
    <t>CAPÍTULO 2000, MATERIALES Y SUMINISTROS</t>
  </si>
  <si>
    <t>CAPÍTULO 3000, SERVICIOS GENERALES</t>
  </si>
  <si>
    <t>CAPÍTULO 1000, SERVICIOS PERSONALES</t>
  </si>
  <si>
    <t>CAPÍTULO 4000, TRANSFERENCIAS, ASIGNACIONES, SUBSIDIOS Y OTRAS AYUDAS</t>
  </si>
  <si>
    <t>CAPÍTULO 5000, BIENES MUEBLES, INMUEBLES E INTANGIBLES</t>
  </si>
  <si>
    <r>
      <t>Gasto de Operación IEPC Jalisco</t>
    </r>
    <r>
      <rPr>
        <sz val="10"/>
        <color rgb="FF7030A0"/>
        <rFont val="Trebuchet MS"/>
        <family val="2"/>
      </rPr>
      <t xml:space="preserve"> (Asignación presupuestal)</t>
    </r>
  </si>
  <si>
    <t>Prerrogativas  a Partidos Políticos</t>
  </si>
  <si>
    <t>Convenio INE/Aguascalientes</t>
  </si>
  <si>
    <t>INE/Aguascalientes</t>
  </si>
  <si>
    <t>SEJ/RECREA</t>
  </si>
  <si>
    <t>Remanente del año 2021 incorporado al Ppto 2022</t>
  </si>
  <si>
    <t xml:space="preserve"> TOTAL PRESUPUESTO EJERCIDO </t>
  </si>
  <si>
    <t>PRODUCTOS FINANCIEROS Y OTROS INGRESOS.</t>
  </si>
  <si>
    <t>SEJ 
RECREA</t>
  </si>
  <si>
    <t>INE
AGUASCALIENTES</t>
  </si>
  <si>
    <t>Total de Financiamiento Público para Actividades Ordinarias</t>
  </si>
  <si>
    <t>Total de Financiamiento Público para Actividades Específicas</t>
  </si>
  <si>
    <t>5. Cierre Anual de Avance de Indicadores del Resultados por Programa 2022</t>
  </si>
  <si>
    <t>SOBRE EL EJERCICIO</t>
  </si>
  <si>
    <t>DEL PRESUPUESTO</t>
  </si>
  <si>
    <t>DE EGRESOS 2022</t>
  </si>
  <si>
    <t>RESULTADO DEL EJERCICIO (AHORRO/DESAHORRO)</t>
  </si>
  <si>
    <t>Recurso no Ministrado</t>
  </si>
  <si>
    <t>Recurso Ministrado 2022</t>
  </si>
  <si>
    <t>TOTAL CIERRE PRESUPUESTO EJERCIDO 2022</t>
  </si>
  <si>
    <t>4471</t>
  </si>
  <si>
    <t>5 = ( 3 - 4 )</t>
  </si>
  <si>
    <t>Ahorro del Ejercicio</t>
  </si>
  <si>
    <t>4. Presupuesto Ejercido por Partida Presupuestaria 2022</t>
  </si>
  <si>
    <t>TOTAL PRESUPUESTO EJERCIDO  2022</t>
  </si>
  <si>
    <t xml:space="preserve">Total    </t>
  </si>
  <si>
    <t>Aprobado Inicial</t>
  </si>
  <si>
    <t>Ampliaciones/Reducciones</t>
  </si>
  <si>
    <t>RESULTADO DEL EJERCICIO (AHORRO)</t>
  </si>
  <si>
    <t>REMANENTE DE EJERCICIO DEL AÑO ANTERIOR (INCORPORADO)</t>
  </si>
  <si>
    <t>EGRESOS</t>
  </si>
  <si>
    <t>Nota: Los ahorros de ejercicios de años anteriores se componen principalmente de recursos obtenidos por la recuperación del impuesto ISR por Estímulo Fiscal de ejercicios fiscales, productos financieros, venta de material electoral y bienes obsoletos y otros ingresos depositados por el INE.</t>
  </si>
  <si>
    <t xml:space="preserve">INSTITUTO ELECTORAL Y DE PARTICIPACIÓN CIUDADANA DEL ESTADO DE JALISCO          </t>
  </si>
  <si>
    <t>AHORRO DE EJERCICIOS ACUMULADOS</t>
  </si>
  <si>
    <t>7. Ahorro de Ejercicios Acumulados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</si>
</sst>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quot;$&quot;#,##0.00"/>
    <numFmt numFmtId="44" formatCode="_-&quot;$&quot;* #,##0.00_-;\-&quot;$&quot;* #,##0.00_-;_-&quot;$&quot;* &quot;-&quot;??_-;_-@_-"/>
    <numFmt numFmtId="43" formatCode="_-* #,##0.00_-;\-* #,##0.00_-;_-* &quot;-&quot;??_-;_-@_-"/>
    <numFmt numFmtId="164" formatCode="_-* #,##0_-;\-* #,##0_-;_-* &quot;-&quot;??_-;_-@_-"/>
    <numFmt numFmtId="165" formatCode="#,##0.00;[Red]#,##0.00"/>
    <numFmt numFmtId="166" formatCode="#,##0;[Red]#,##0"/>
    <numFmt numFmtId="167" formatCode="_-&quot;$&quot;* #,##0_-;\-&quot;$&quot;* #,##0_-;_-&quot;$&quot;* &quot;-&quot;??_-;_-@_-"/>
    <numFmt numFmtId="168" formatCode="#,##0.000000;[Red]#,##0.000000"/>
    <numFmt numFmtId="169" formatCode="_-* #,##0.00_-;\-* #,##0.00_-;_-* &quot;-&quot;??_-;_-@"/>
    <numFmt numFmtId="170" formatCode="_-* #,##0_-;\-* #,##0_-;_-* &quot;-&quot;??_-;_-@"/>
    <numFmt numFmtId="171" formatCode="#,##0.0000000;[Red]#,##0.0000000"/>
    <numFmt numFmtId="172" formatCode="[$$-80A]#,##0.00;\-[$$-80A]#,##0.00"/>
    <numFmt numFmtId="173" formatCode="&quot;$&quot;#,##0.00"/>
    <numFmt numFmtId="174" formatCode="_(* #,##0.00_);_(* \(#,##0.00\);_(* &quot;-&quot;??_);_(@_)"/>
    <numFmt numFmtId="175" formatCode="_(&quot;$&quot;* #,##0.00_);_(&quot;$&quot;* \(#,##0.00\);_(&quot;$&quot;* &quot;-&quot;??_);_(@_)"/>
  </numFmts>
  <fonts count="46">
    <font>
      <sz val="11"/>
      <color theme="1"/>
      <name val="Calibri"/>
      <family val="2"/>
      <scheme val="minor"/>
    </font>
    <font>
      <sz val="11"/>
      <color theme="1"/>
      <name val="Calibri"/>
      <family val="2"/>
      <scheme val="minor"/>
    </font>
    <font>
      <sz val="10"/>
      <name val="Trebuchet MS"/>
      <family val="2"/>
    </font>
    <font>
      <b/>
      <sz val="10"/>
      <name val="Trebuchet MS"/>
      <family val="2"/>
    </font>
    <font>
      <sz val="10"/>
      <name val="Arial"/>
      <family val="2"/>
    </font>
    <font>
      <b/>
      <sz val="10"/>
      <color rgb="FF000000"/>
      <name val="Trebuchet MS"/>
      <family val="2"/>
    </font>
    <font>
      <b/>
      <sz val="11"/>
      <color rgb="FF000000"/>
      <name val="Trebuchet MS"/>
      <family val="2"/>
    </font>
    <font>
      <sz val="11"/>
      <color theme="1"/>
      <name val="Trebuchet MS"/>
      <family val="2"/>
    </font>
    <font>
      <sz val="11"/>
      <name val="Trebuchet MS"/>
      <family val="2"/>
    </font>
    <font>
      <b/>
      <sz val="10"/>
      <color theme="1"/>
      <name val="Trebuchet MS"/>
      <family val="2"/>
    </font>
    <font>
      <sz val="10"/>
      <color theme="1"/>
      <name val="Trebuchet MS"/>
      <family val="2"/>
    </font>
    <font>
      <sz val="10"/>
      <color theme="0"/>
      <name val="Trebuchet MS"/>
      <family val="2"/>
    </font>
    <font>
      <sz val="11"/>
      <color theme="1"/>
      <name val="Arial"/>
      <family val="2"/>
    </font>
    <font>
      <b/>
      <sz val="10"/>
      <name val="Arial"/>
      <family val="2"/>
    </font>
    <font>
      <sz val="10"/>
      <color theme="1"/>
      <name val="Calibri"/>
      <family val="2"/>
      <scheme val="minor"/>
    </font>
    <font>
      <b/>
      <sz val="16"/>
      <name val="Arial"/>
      <family val="2"/>
    </font>
    <font>
      <b/>
      <sz val="9"/>
      <name val="Trebuchet MS"/>
      <family val="2"/>
    </font>
    <font>
      <sz val="9"/>
      <name val="Trebuchet MS"/>
      <family val="2"/>
    </font>
    <font>
      <sz val="8"/>
      <name val="Trebuchet MS"/>
      <family val="2"/>
    </font>
    <font>
      <sz val="9"/>
      <color theme="1"/>
      <name val="Calibri"/>
      <family val="2"/>
      <scheme val="minor"/>
    </font>
    <font>
      <b/>
      <sz val="10"/>
      <color theme="1"/>
      <name val="Calibri"/>
      <family val="2"/>
      <scheme val="minor"/>
    </font>
    <font>
      <sz val="9"/>
      <color theme="1"/>
      <name val="Trebuchet MS"/>
      <family val="2"/>
    </font>
    <font>
      <b/>
      <sz val="10"/>
      <color rgb="FFFF0000"/>
      <name val="Trebuchet MS"/>
      <family val="2"/>
    </font>
    <font>
      <sz val="10"/>
      <color rgb="FFFF0000"/>
      <name val="Trebuchet MS"/>
      <family val="2"/>
    </font>
    <font>
      <sz val="10"/>
      <color theme="0"/>
      <name val="Calibri"/>
      <family val="2"/>
      <scheme val="minor"/>
    </font>
    <font>
      <sz val="8"/>
      <color theme="1"/>
      <name val="Trebuchet MS"/>
      <family val="2"/>
    </font>
    <font>
      <sz val="36"/>
      <color theme="1"/>
      <name val="Trebuchet MS"/>
      <family val="2"/>
    </font>
    <font>
      <b/>
      <sz val="11"/>
      <color theme="0"/>
      <name val="Calibri"/>
      <family val="2"/>
      <scheme val="minor"/>
    </font>
    <font>
      <sz val="11"/>
      <color rgb="FFFF0000"/>
      <name val="Calibri"/>
      <family val="2"/>
      <scheme val="minor"/>
    </font>
    <font>
      <b/>
      <sz val="11"/>
      <color theme="0"/>
      <name val="Trebuchet MS"/>
      <family val="2"/>
    </font>
    <font>
      <b/>
      <sz val="10"/>
      <color theme="0"/>
      <name val="Trebuchet MS"/>
      <family val="2"/>
    </font>
    <font>
      <b/>
      <sz val="11"/>
      <color theme="1"/>
      <name val="Trebuchet MS"/>
      <family val="2"/>
    </font>
    <font>
      <sz val="11"/>
      <name val="Calibri"/>
      <family val="2"/>
    </font>
    <font>
      <b/>
      <sz val="11"/>
      <name val="Trebuchet MS"/>
      <family val="2"/>
    </font>
    <font>
      <sz val="11"/>
      <name val="Calibri"/>
      <family val="2"/>
    </font>
    <font>
      <b/>
      <sz val="9"/>
      <color theme="0"/>
      <name val="Trebuchet MS"/>
      <family val="2"/>
    </font>
    <font>
      <sz val="11"/>
      <color theme="0"/>
      <name val="Trebuchet MS"/>
      <family val="2"/>
    </font>
    <font>
      <b/>
      <sz val="10"/>
      <color theme="0"/>
      <name val="Trab"/>
    </font>
    <font>
      <sz val="10"/>
      <color rgb="FF7030A0"/>
      <name val="Trebuchet MS"/>
      <family val="2"/>
    </font>
    <font>
      <b/>
      <sz val="11"/>
      <color theme="1"/>
      <name val="Calibri"/>
      <family val="2"/>
      <scheme val="minor"/>
    </font>
    <font>
      <b/>
      <sz val="8"/>
      <color theme="1"/>
      <name val="Calibri"/>
      <family val="2"/>
      <scheme val="minor"/>
    </font>
    <font>
      <sz val="11"/>
      <color indexed="8"/>
      <name val="Calibri"/>
      <family val="2"/>
      <scheme val="minor"/>
    </font>
    <font>
      <sz val="11"/>
      <color indexed="8"/>
      <name val="Trebuchet MS"/>
      <family val="2"/>
    </font>
    <font>
      <b/>
      <sz val="10"/>
      <color indexed="8"/>
      <name val="Trebuchet MS"/>
      <family val="2"/>
    </font>
    <font>
      <sz val="10"/>
      <color indexed="8"/>
      <name val="Trebuchet MS"/>
      <family val="2"/>
    </font>
    <font>
      <sz val="9"/>
      <color indexed="8"/>
      <name val="Trebuchet MS"/>
      <family val="2"/>
    </font>
  </fonts>
  <fills count="16">
    <fill>
      <patternFill patternType="none"/>
    </fill>
    <fill>
      <patternFill patternType="gray125"/>
    </fill>
    <fill>
      <patternFill patternType="solid">
        <fgColor rgb="FFCC99FF"/>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rgb="FFFFFFFF"/>
      </patternFill>
    </fill>
    <fill>
      <patternFill patternType="solid">
        <fgColor rgb="FF7030A0"/>
        <bgColor indexed="64"/>
      </patternFill>
    </fill>
    <fill>
      <patternFill patternType="solid">
        <fgColor rgb="FFF3EBF9"/>
        <bgColor indexed="64"/>
      </patternFill>
    </fill>
    <fill>
      <patternFill patternType="solid">
        <fgColor theme="0"/>
        <bgColor rgb="FFFFFFFF"/>
      </patternFill>
    </fill>
    <fill>
      <patternFill patternType="solid">
        <fgColor theme="2" tint="-9.9978637043366805E-2"/>
        <bgColor indexed="64"/>
      </patternFill>
    </fill>
    <fill>
      <patternFill patternType="solid">
        <fgColor rgb="FF7030A0"/>
        <bgColor rgb="FFC0C0C0"/>
      </patternFill>
    </fill>
    <fill>
      <patternFill patternType="solid">
        <fgColor theme="0" tint="-0.14999847407452621"/>
        <bgColor rgb="FFC0C0C0"/>
      </patternFill>
    </fill>
    <fill>
      <patternFill patternType="solid">
        <fgColor theme="0" tint="-0.14999847407452621"/>
        <bgColor rgb="FFD9D2E9"/>
      </patternFill>
    </fill>
    <fill>
      <patternFill patternType="solid">
        <fgColor theme="0" tint="-0.14999847407452621"/>
        <bgColor indexed="64"/>
      </patternFill>
    </fill>
    <fill>
      <patternFill patternType="solid">
        <fgColor rgb="FF7030A0"/>
        <bgColor rgb="FF000000"/>
      </patternFill>
    </fill>
    <fill>
      <patternFill patternType="solid">
        <fgColor theme="0" tint="-0.14999847407452621"/>
        <bgColor rgb="FF000000"/>
      </patternFill>
    </fill>
  </fills>
  <borders count="32">
    <border>
      <left/>
      <right/>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9">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4" fontId="1" fillId="0" borderId="0" applyFont="0" applyFill="0" applyBorder="0" applyAlignment="0" applyProtection="0"/>
    <xf numFmtId="9" fontId="1"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2" fillId="0" borderId="0"/>
    <xf numFmtId="43" fontId="32" fillId="0" borderId="0" applyFont="0" applyFill="0" applyBorder="0" applyAlignment="0" applyProtection="0"/>
    <xf numFmtId="9" fontId="34" fillId="0" borderId="0" applyFont="0" applyFill="0" applyBorder="0" applyAlignment="0" applyProtection="0"/>
    <xf numFmtId="0" fontId="41" fillId="0" borderId="0"/>
    <xf numFmtId="0" fontId="1" fillId="0" borderId="0"/>
    <xf numFmtId="174" fontId="1" fillId="0" borderId="0" applyFont="0" applyFill="0" applyBorder="0" applyAlignment="0" applyProtection="0"/>
    <xf numFmtId="175" fontId="4" fillId="0" borderId="0" applyFont="0" applyFill="0" applyBorder="0" applyAlignment="0" applyProtection="0"/>
    <xf numFmtId="43" fontId="41" fillId="0" borderId="0" applyFont="0" applyFill="0" applyBorder="0" applyAlignment="0" applyProtection="0"/>
  </cellStyleXfs>
  <cellXfs count="279">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2" fillId="0" borderId="7" xfId="0" applyFont="1" applyBorder="1" applyAlignment="1">
      <alignment vertical="center" wrapText="1"/>
    </xf>
    <xf numFmtId="0" fontId="2" fillId="0" borderId="0" xfId="0" applyFont="1"/>
    <xf numFmtId="43" fontId="7" fillId="0" borderId="0" xfId="1" applyFont="1"/>
    <xf numFmtId="0" fontId="7" fillId="0" borderId="0" xfId="0" applyFont="1"/>
    <xf numFmtId="164" fontId="7" fillId="0" borderId="0" xfId="1" applyNumberFormat="1" applyFont="1"/>
    <xf numFmtId="43" fontId="7" fillId="0" borderId="0" xfId="0" applyNumberFormat="1" applyFont="1"/>
    <xf numFmtId="0" fontId="10" fillId="0" borderId="0" xfId="0" applyFont="1"/>
    <xf numFmtId="0" fontId="12" fillId="0" borderId="0" xfId="0" applyFont="1"/>
    <xf numFmtId="0" fontId="8" fillId="0" borderId="0" xfId="0" applyFont="1" applyAlignment="1">
      <alignment horizontal="left" vertical="center"/>
    </xf>
    <xf numFmtId="0" fontId="12" fillId="0" borderId="0" xfId="0" applyFont="1" applyAlignment="1">
      <alignment horizontal="left"/>
    </xf>
    <xf numFmtId="4" fontId="3" fillId="0" borderId="0" xfId="0" applyNumberFormat="1" applyFont="1" applyAlignment="1">
      <alignment vertical="center"/>
    </xf>
    <xf numFmtId="0" fontId="12" fillId="0" borderId="0" xfId="0" applyFont="1" applyAlignment="1">
      <alignment wrapText="1"/>
    </xf>
    <xf numFmtId="0" fontId="2" fillId="0" borderId="0" xfId="0" applyFont="1" applyAlignment="1">
      <alignment vertical="center" wrapText="1"/>
    </xf>
    <xf numFmtId="0" fontId="14" fillId="0" borderId="0" xfId="0" applyFont="1"/>
    <xf numFmtId="165" fontId="2" fillId="0" borderId="0" xfId="0" applyNumberFormat="1" applyFont="1" applyAlignment="1">
      <alignment vertical="center"/>
    </xf>
    <xf numFmtId="0" fontId="0" fillId="0" borderId="13" xfId="0" applyBorder="1"/>
    <xf numFmtId="0" fontId="0" fillId="0" borderId="14" xfId="0" applyBorder="1"/>
    <xf numFmtId="0" fontId="0" fillId="0" borderId="15" xfId="0" applyBorder="1"/>
    <xf numFmtId="0" fontId="15" fillId="0" borderId="16" xfId="0" applyFont="1" applyBorder="1"/>
    <xf numFmtId="0" fontId="15" fillId="0" borderId="0" xfId="0" applyFont="1"/>
    <xf numFmtId="0" fontId="15" fillId="0" borderId="17" xfId="0" applyFont="1" applyBorder="1"/>
    <xf numFmtId="0" fontId="13" fillId="0" borderId="16" xfId="0" applyFont="1" applyBorder="1"/>
    <xf numFmtId="0" fontId="0" fillId="0" borderId="16" xfId="0" applyBorder="1"/>
    <xf numFmtId="0" fontId="0" fillId="0" borderId="17" xfId="0" applyBorder="1"/>
    <xf numFmtId="167" fontId="4" fillId="0" borderId="0" xfId="9" applyNumberFormat="1" applyFont="1" applyBorder="1"/>
    <xf numFmtId="167" fontId="4" fillId="0" borderId="17" xfId="9" applyNumberFormat="1" applyFont="1" applyBorder="1"/>
    <xf numFmtId="167" fontId="4" fillId="0" borderId="0" xfId="9" applyNumberFormat="1" applyFont="1" applyFill="1" applyBorder="1"/>
    <xf numFmtId="167" fontId="4" fillId="0" borderId="1" xfId="9" applyNumberFormat="1" applyFont="1" applyBorder="1"/>
    <xf numFmtId="167" fontId="13" fillId="0" borderId="18" xfId="9" applyNumberFormat="1" applyFont="1" applyBorder="1"/>
    <xf numFmtId="4" fontId="0" fillId="0" borderId="0" xfId="0" applyNumberFormat="1"/>
    <xf numFmtId="9" fontId="4" fillId="0" borderId="0" xfId="10" applyFont="1" applyFill="1" applyBorder="1"/>
    <xf numFmtId="164" fontId="0" fillId="0" borderId="0" xfId="1" applyNumberFormat="1" applyFont="1"/>
    <xf numFmtId="164" fontId="0" fillId="0" borderId="14" xfId="1" applyNumberFormat="1" applyFont="1" applyBorder="1"/>
    <xf numFmtId="164" fontId="15" fillId="0" borderId="0" xfId="1" applyNumberFormat="1" applyFont="1" applyBorder="1"/>
    <xf numFmtId="164" fontId="4" fillId="0" borderId="0" xfId="1" applyNumberFormat="1" applyFont="1" applyBorder="1"/>
    <xf numFmtId="164" fontId="4" fillId="0" borderId="0" xfId="1" applyNumberFormat="1" applyFont="1" applyFill="1" applyBorder="1"/>
    <xf numFmtId="164" fontId="4" fillId="0" borderId="1" xfId="1" applyNumberFormat="1" applyFont="1" applyBorder="1"/>
    <xf numFmtId="164" fontId="0" fillId="0" borderId="0" xfId="1" applyNumberFormat="1" applyFont="1" applyBorder="1"/>
    <xf numFmtId="43" fontId="10" fillId="0" borderId="0" xfId="1" applyFont="1"/>
    <xf numFmtId="164" fontId="10" fillId="0" borderId="0" xfId="1" applyNumberFormat="1" applyFont="1"/>
    <xf numFmtId="164" fontId="10" fillId="0" borderId="0" xfId="0" applyNumberFormat="1" applyFont="1"/>
    <xf numFmtId="43" fontId="9" fillId="0" borderId="0" xfId="1" applyFont="1"/>
    <xf numFmtId="0" fontId="8" fillId="0" borderId="0" xfId="0" applyFont="1"/>
    <xf numFmtId="43" fontId="8" fillId="0" borderId="0" xfId="1" applyFont="1" applyAlignment="1"/>
    <xf numFmtId="43" fontId="18" fillId="0" borderId="0" xfId="1" applyFont="1" applyAlignment="1"/>
    <xf numFmtId="43" fontId="8" fillId="0" borderId="0" xfId="0" applyNumberFormat="1" applyFont="1"/>
    <xf numFmtId="170" fontId="8" fillId="0" borderId="0" xfId="0" applyNumberFormat="1" applyFont="1"/>
    <xf numFmtId="170" fontId="18" fillId="0" borderId="0" xfId="0" applyNumberFormat="1" applyFont="1"/>
    <xf numFmtId="43" fontId="14" fillId="0" borderId="0" xfId="1" applyFont="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166" fontId="10" fillId="0" borderId="7" xfId="0" applyNumberFormat="1" applyFont="1" applyBorder="1" applyAlignment="1">
      <alignment horizontal="center" vertical="center"/>
    </xf>
    <xf numFmtId="9" fontId="10" fillId="0" borderId="7" xfId="8" applyFont="1" applyBorder="1" applyAlignment="1">
      <alignment horizontal="center" vertical="center"/>
    </xf>
    <xf numFmtId="166" fontId="2" fillId="0" borderId="7" xfId="0" applyNumberFormat="1" applyFont="1" applyBorder="1" applyAlignment="1">
      <alignment horizontal="center" vertical="center"/>
    </xf>
    <xf numFmtId="0" fontId="10" fillId="3" borderId="6" xfId="0" applyFont="1" applyFill="1" applyBorder="1" applyAlignment="1">
      <alignment horizontal="left" vertical="center" wrapText="1"/>
    </xf>
    <xf numFmtId="0" fontId="10" fillId="0" borderId="7" xfId="0" applyFont="1" applyBorder="1" applyAlignment="1">
      <alignment horizontal="left" vertical="center" wrapText="1"/>
    </xf>
    <xf numFmtId="165" fontId="10" fillId="0" borderId="7" xfId="0" applyNumberFormat="1" applyFont="1" applyBorder="1" applyAlignment="1">
      <alignment horizontal="center" vertical="center"/>
    </xf>
    <xf numFmtId="0" fontId="3" fillId="2" borderId="8" xfId="0" applyFont="1" applyFill="1" applyBorder="1" applyAlignment="1">
      <alignment horizontal="center" wrapText="1"/>
    </xf>
    <xf numFmtId="164" fontId="3" fillId="2" borderId="12" xfId="1" applyNumberFormat="1" applyFont="1" applyFill="1" applyBorder="1" applyAlignment="1">
      <alignment horizontal="center" wrapText="1"/>
    </xf>
    <xf numFmtId="164" fontId="3" fillId="2" borderId="12" xfId="0" applyNumberFormat="1" applyFont="1" applyFill="1" applyBorder="1" applyAlignment="1">
      <alignment horizontal="center" wrapText="1"/>
    </xf>
    <xf numFmtId="166" fontId="3" fillId="2" borderId="9" xfId="0" applyNumberFormat="1" applyFont="1" applyFill="1" applyBorder="1" applyAlignment="1">
      <alignment horizontal="center" vertical="center"/>
    </xf>
    <xf numFmtId="9" fontId="3" fillId="2" borderId="10" xfId="8" applyFont="1" applyFill="1" applyBorder="1" applyAlignment="1">
      <alignment horizontal="center" vertical="center"/>
    </xf>
    <xf numFmtId="166" fontId="10" fillId="0" borderId="0" xfId="0" applyNumberFormat="1" applyFont="1"/>
    <xf numFmtId="164" fontId="10" fillId="0" borderId="0" xfId="1" applyNumberFormat="1" applyFont="1" applyAlignment="1"/>
    <xf numFmtId="171" fontId="7" fillId="0" borderId="0" xfId="0" applyNumberFormat="1" applyFont="1"/>
    <xf numFmtId="168" fontId="7" fillId="0" borderId="0" xfId="0" applyNumberFormat="1" applyFont="1"/>
    <xf numFmtId="0" fontId="10" fillId="3" borderId="6" xfId="0" applyFont="1" applyFill="1" applyBorder="1" applyAlignment="1">
      <alignment vertical="center" wrapText="1"/>
    </xf>
    <xf numFmtId="164" fontId="10" fillId="0" borderId="7" xfId="1" applyNumberFormat="1" applyFont="1" applyFill="1" applyBorder="1" applyAlignment="1">
      <alignment vertical="center" wrapText="1"/>
    </xf>
    <xf numFmtId="0" fontId="10" fillId="0" borderId="0" xfId="0" applyFont="1" applyAlignment="1">
      <alignment vertical="center"/>
    </xf>
    <xf numFmtId="164" fontId="10" fillId="0" borderId="7" xfId="1" applyNumberFormat="1" applyFont="1" applyFill="1" applyBorder="1" applyAlignment="1">
      <alignment horizontal="left" vertical="center" wrapText="1"/>
    </xf>
    <xf numFmtId="164" fontId="10" fillId="0" borderId="7" xfId="0" applyNumberFormat="1" applyFont="1" applyBorder="1" applyAlignment="1">
      <alignment vertical="center" wrapText="1"/>
    </xf>
    <xf numFmtId="43" fontId="20" fillId="0" borderId="0" xfId="1" applyFont="1"/>
    <xf numFmtId="0" fontId="20" fillId="0" borderId="0" xfId="0" applyFont="1"/>
    <xf numFmtId="43" fontId="21" fillId="0" borderId="0" xfId="1" applyFont="1" applyAlignment="1">
      <alignment horizontal="center"/>
    </xf>
    <xf numFmtId="43" fontId="19" fillId="0" borderId="0" xfId="1" applyFont="1" applyAlignment="1">
      <alignment horizontal="center"/>
    </xf>
    <xf numFmtId="0" fontId="19" fillId="0" borderId="0" xfId="0" applyFont="1" applyAlignment="1">
      <alignment horizontal="center"/>
    </xf>
    <xf numFmtId="166" fontId="2" fillId="0" borderId="0" xfId="0" applyNumberFormat="1" applyFont="1" applyAlignment="1">
      <alignment vertical="center"/>
    </xf>
    <xf numFmtId="0" fontId="14" fillId="0" borderId="0" xfId="0" applyFont="1" applyAlignment="1">
      <alignment horizontal="right"/>
    </xf>
    <xf numFmtId="166" fontId="0" fillId="0" borderId="0" xfId="0" applyNumberFormat="1"/>
    <xf numFmtId="170" fontId="2" fillId="5" borderId="7" xfId="0" applyNumberFormat="1" applyFont="1" applyFill="1" applyBorder="1" applyAlignment="1">
      <alignment vertical="center" wrapText="1"/>
    </xf>
    <xf numFmtId="170" fontId="2" fillId="0" borderId="7" xfId="0" applyNumberFormat="1" applyFont="1" applyBorder="1" applyAlignment="1">
      <alignment vertical="center" wrapText="1"/>
    </xf>
    <xf numFmtId="170" fontId="3" fillId="0" borderId="7" xfId="0" applyNumberFormat="1" applyFont="1" applyBorder="1" applyAlignment="1">
      <alignment vertical="center" wrapText="1"/>
    </xf>
    <xf numFmtId="43" fontId="10" fillId="0" borderId="0" xfId="1" applyFont="1" applyFill="1"/>
    <xf numFmtId="43" fontId="9" fillId="0" borderId="0" xfId="1" applyFont="1" applyFill="1"/>
    <xf numFmtId="43" fontId="22" fillId="0" borderId="0" xfId="1" applyFont="1"/>
    <xf numFmtId="43" fontId="23" fillId="0" borderId="0" xfId="1" applyFont="1"/>
    <xf numFmtId="0" fontId="11" fillId="0" borderId="0" xfId="0" applyFont="1" applyAlignment="1">
      <alignment horizontal="center" vertical="center"/>
    </xf>
    <xf numFmtId="0" fontId="11" fillId="0" borderId="0" xfId="0" applyFont="1" applyAlignment="1">
      <alignment vertical="center"/>
    </xf>
    <xf numFmtId="164" fontId="11" fillId="0" borderId="0" xfId="1" applyNumberFormat="1" applyFont="1"/>
    <xf numFmtId="43" fontId="11" fillId="0" borderId="0" xfId="1" applyFont="1"/>
    <xf numFmtId="43" fontId="24" fillId="0" borderId="0" xfId="1" applyFont="1"/>
    <xf numFmtId="0" fontId="24" fillId="0" borderId="0" xfId="0" applyFont="1"/>
    <xf numFmtId="166" fontId="14" fillId="0" borderId="0" xfId="0" applyNumberFormat="1" applyFont="1"/>
    <xf numFmtId="164" fontId="2" fillId="0" borderId="0" xfId="1" applyNumberFormat="1" applyFont="1"/>
    <xf numFmtId="0" fontId="3" fillId="0" borderId="0" xfId="0" applyFont="1" applyAlignment="1">
      <alignment horizontal="center" wrapText="1"/>
    </xf>
    <xf numFmtId="164" fontId="3" fillId="0" borderId="0" xfId="1" applyNumberFormat="1" applyFont="1" applyFill="1" applyBorder="1" applyAlignment="1">
      <alignment horizontal="center" wrapText="1"/>
    </xf>
    <xf numFmtId="164" fontId="3" fillId="0" borderId="0" xfId="0" applyNumberFormat="1" applyFont="1" applyAlignment="1">
      <alignment horizontal="center" wrapText="1"/>
    </xf>
    <xf numFmtId="166" fontId="3" fillId="0" borderId="0" xfId="0" applyNumberFormat="1" applyFont="1" applyAlignment="1">
      <alignment horizontal="center" vertical="center"/>
    </xf>
    <xf numFmtId="9" fontId="3" fillId="0" borderId="0" xfId="8" applyFont="1" applyFill="1" applyBorder="1" applyAlignment="1">
      <alignment horizontal="center" vertical="center"/>
    </xf>
    <xf numFmtId="43" fontId="25" fillId="0" borderId="0" xfId="1" applyFont="1"/>
    <xf numFmtId="0" fontId="21" fillId="3" borderId="6" xfId="0" applyFont="1" applyFill="1" applyBorder="1" applyAlignment="1">
      <alignment horizontal="left" vertical="center" wrapText="1"/>
    </xf>
    <xf numFmtId="0" fontId="7" fillId="0" borderId="0" xfId="0" applyFont="1" applyAlignment="1">
      <alignment horizontal="center"/>
    </xf>
    <xf numFmtId="0" fontId="26" fillId="0" borderId="0" xfId="0" applyFont="1" applyAlignment="1">
      <alignment horizontal="center"/>
    </xf>
    <xf numFmtId="0" fontId="26" fillId="0" borderId="0" xfId="0" applyFont="1"/>
    <xf numFmtId="0" fontId="29" fillId="6" borderId="7" xfId="0" applyFont="1" applyFill="1" applyBorder="1" applyAlignment="1">
      <alignment horizontal="center" vertical="center"/>
    </xf>
    <xf numFmtId="172" fontId="9" fillId="7" borderId="7" xfId="0" applyNumberFormat="1" applyFont="1" applyFill="1" applyBorder="1" applyAlignment="1">
      <alignment horizontal="center" vertical="center" wrapText="1"/>
    </xf>
    <xf numFmtId="0" fontId="9" fillId="7" borderId="7" xfId="0" applyFont="1" applyFill="1" applyBorder="1" applyAlignment="1">
      <alignment horizontal="center" vertical="center" wrapText="1"/>
    </xf>
    <xf numFmtId="0" fontId="7" fillId="0" borderId="7" xfId="0" applyFont="1" applyBorder="1"/>
    <xf numFmtId="7" fontId="9" fillId="4" borderId="7" xfId="0" applyNumberFormat="1" applyFont="1" applyFill="1" applyBorder="1" applyAlignment="1">
      <alignment horizontal="center" vertical="center" wrapText="1"/>
    </xf>
    <xf numFmtId="173" fontId="9" fillId="4" borderId="7" xfId="8" applyNumberFormat="1" applyFont="1" applyFill="1" applyBorder="1" applyAlignment="1">
      <alignment horizontal="center" vertical="center" wrapText="1"/>
    </xf>
    <xf numFmtId="0" fontId="31" fillId="0" borderId="7" xfId="0" applyFont="1" applyBorder="1" applyAlignment="1">
      <alignment horizontal="center"/>
    </xf>
    <xf numFmtId="7" fontId="29" fillId="6" borderId="7" xfId="0" applyNumberFormat="1" applyFont="1" applyFill="1" applyBorder="1" applyAlignment="1">
      <alignment horizontal="center" vertical="center" wrapText="1"/>
    </xf>
    <xf numFmtId="44" fontId="7" fillId="0" borderId="0" xfId="7" applyFont="1"/>
    <xf numFmtId="44" fontId="7" fillId="0" borderId="0" xfId="0" applyNumberFormat="1" applyFont="1"/>
    <xf numFmtId="173" fontId="7" fillId="0" borderId="0" xfId="0" applyNumberFormat="1" applyFont="1"/>
    <xf numFmtId="0" fontId="32" fillId="0" borderId="0" xfId="11"/>
    <xf numFmtId="0" fontId="17" fillId="0" borderId="0" xfId="11" applyFont="1" applyAlignment="1">
      <alignment horizontal="center" vertical="center"/>
    </xf>
    <xf numFmtId="0" fontId="8" fillId="0" borderId="0" xfId="11" applyFont="1"/>
    <xf numFmtId="0" fontId="2" fillId="0" borderId="0" xfId="11" applyFont="1"/>
    <xf numFmtId="49" fontId="8" fillId="0" borderId="7" xfId="12" applyNumberFormat="1" applyFont="1" applyBorder="1" applyAlignment="1">
      <alignment horizontal="center" vertical="center"/>
    </xf>
    <xf numFmtId="49" fontId="8" fillId="0" borderId="7" xfId="12" applyNumberFormat="1" applyFont="1" applyBorder="1" applyAlignment="1">
      <alignment vertical="center"/>
    </xf>
    <xf numFmtId="49" fontId="8" fillId="0" borderId="0" xfId="12" applyNumberFormat="1" applyFont="1" applyBorder="1" applyAlignment="1">
      <alignment vertical="center"/>
    </xf>
    <xf numFmtId="49" fontId="8" fillId="0" borderId="0" xfId="12" applyNumberFormat="1" applyFont="1" applyBorder="1" applyAlignment="1">
      <alignment horizontal="center" vertical="center"/>
    </xf>
    <xf numFmtId="0" fontId="27" fillId="6" borderId="7" xfId="11" applyFont="1" applyFill="1" applyBorder="1" applyAlignment="1">
      <alignment horizontal="center" vertical="center" wrapText="1"/>
    </xf>
    <xf numFmtId="0" fontId="32" fillId="0" borderId="0" xfId="11" applyAlignment="1">
      <alignment vertical="center" wrapText="1"/>
    </xf>
    <xf numFmtId="0" fontId="32" fillId="0" borderId="7" xfId="11" applyBorder="1" applyAlignment="1">
      <alignment horizontal="center" vertical="center"/>
    </xf>
    <xf numFmtId="0" fontId="32" fillId="0" borderId="7" xfId="11" applyBorder="1" applyAlignment="1">
      <alignment vertical="center" wrapText="1"/>
    </xf>
    <xf numFmtId="0" fontId="32" fillId="0" borderId="7" xfId="11" applyBorder="1" applyAlignment="1">
      <alignment horizontal="center" vertical="center" wrapText="1"/>
    </xf>
    <xf numFmtId="9" fontId="0" fillId="0" borderId="7" xfId="13" applyFont="1" applyBorder="1" applyAlignment="1">
      <alignment horizontal="center" vertical="center" wrapText="1"/>
    </xf>
    <xf numFmtId="0" fontId="32" fillId="9" borderId="7" xfId="11" applyFill="1" applyBorder="1" applyAlignment="1">
      <alignment horizontal="center" vertical="center"/>
    </xf>
    <xf numFmtId="0" fontId="32" fillId="9" borderId="7" xfId="11" applyFill="1" applyBorder="1" applyAlignment="1">
      <alignment vertical="center" wrapText="1"/>
    </xf>
    <xf numFmtId="0" fontId="32" fillId="9" borderId="7" xfId="11" applyFill="1" applyBorder="1" applyAlignment="1">
      <alignment horizontal="center" vertical="center" wrapText="1"/>
    </xf>
    <xf numFmtId="9" fontId="0" fillId="9" borderId="7" xfId="13" applyFont="1" applyFill="1" applyBorder="1" applyAlignment="1">
      <alignment horizontal="center" vertical="center" wrapText="1"/>
    </xf>
    <xf numFmtId="9" fontId="0" fillId="0" borderId="7" xfId="13" applyFont="1" applyFill="1" applyBorder="1" applyAlignment="1">
      <alignment horizontal="center" vertical="center" wrapText="1"/>
    </xf>
    <xf numFmtId="0" fontId="8" fillId="0" borderId="0" xfId="11" applyFont="1" applyAlignment="1">
      <alignment horizontal="left"/>
    </xf>
    <xf numFmtId="49" fontId="8" fillId="0" borderId="0" xfId="12" applyNumberFormat="1" applyFont="1" applyBorder="1" applyAlignment="1">
      <alignment horizontal="center" vertical="center" wrapText="1"/>
    </xf>
    <xf numFmtId="164" fontId="32" fillId="0" borderId="7" xfId="11" applyNumberFormat="1" applyBorder="1" applyAlignment="1">
      <alignment horizontal="center" vertical="center"/>
    </xf>
    <xf numFmtId="10" fontId="0" fillId="0" borderId="7" xfId="13" applyNumberFormat="1" applyFont="1" applyBorder="1" applyAlignment="1">
      <alignment horizontal="center" vertical="center" wrapText="1"/>
    </xf>
    <xf numFmtId="0" fontId="6" fillId="5" borderId="0" xfId="0" applyFont="1" applyFill="1" applyAlignment="1">
      <alignment vertical="center" wrapText="1" readingOrder="1"/>
    </xf>
    <xf numFmtId="0" fontId="5" fillId="5" borderId="0" xfId="0" applyFont="1" applyFill="1" applyAlignment="1">
      <alignment vertical="center" wrapText="1" readingOrder="1"/>
    </xf>
    <xf numFmtId="170" fontId="16" fillId="11" borderId="7" xfId="0" applyNumberFormat="1" applyFont="1" applyFill="1" applyBorder="1" applyAlignment="1">
      <alignment horizontal="center" vertical="center" wrapText="1"/>
    </xf>
    <xf numFmtId="170" fontId="16" fillId="11" borderId="7" xfId="0" applyNumberFormat="1" applyFont="1" applyFill="1" applyBorder="1" applyAlignment="1">
      <alignment vertical="center" wrapText="1"/>
    </xf>
    <xf numFmtId="0" fontId="17" fillId="0" borderId="7" xfId="0" applyFont="1" applyBorder="1" applyAlignment="1">
      <alignment horizontal="left" vertical="center" wrapText="1"/>
    </xf>
    <xf numFmtId="170" fontId="17" fillId="0" borderId="7" xfId="0" applyNumberFormat="1" applyFont="1" applyBorder="1" applyAlignment="1">
      <alignment horizontal="left" vertical="center" wrapText="1"/>
    </xf>
    <xf numFmtId="170" fontId="35" fillId="6" borderId="7" xfId="0" applyNumberFormat="1" applyFont="1" applyFill="1" applyBorder="1" applyAlignment="1">
      <alignment horizontal="left" vertical="center" wrapText="1"/>
    </xf>
    <xf numFmtId="164" fontId="10" fillId="0" borderId="7" xfId="1" applyNumberFormat="1" applyFont="1" applyBorder="1" applyAlignment="1">
      <alignment vertical="center"/>
    </xf>
    <xf numFmtId="164" fontId="2" fillId="0" borderId="7" xfId="1" applyNumberFormat="1" applyFont="1" applyBorder="1" applyAlignment="1">
      <alignment vertical="center"/>
    </xf>
    <xf numFmtId="164" fontId="10" fillId="0" borderId="7" xfId="1" applyNumberFormat="1" applyFont="1" applyFill="1" applyBorder="1" applyAlignment="1">
      <alignment vertical="center"/>
    </xf>
    <xf numFmtId="164" fontId="9" fillId="0" borderId="7" xfId="1" applyNumberFormat="1" applyFont="1" applyFill="1" applyBorder="1" applyAlignment="1">
      <alignment vertical="center"/>
    </xf>
    <xf numFmtId="164" fontId="3" fillId="0" borderId="7" xfId="1" applyNumberFormat="1" applyFont="1" applyFill="1" applyBorder="1" applyAlignment="1">
      <alignment vertical="center"/>
    </xf>
    <xf numFmtId="164" fontId="2" fillId="0" borderId="7" xfId="1" applyNumberFormat="1" applyFont="1" applyFill="1" applyBorder="1" applyAlignment="1">
      <alignment vertical="center"/>
    </xf>
    <xf numFmtId="43" fontId="10" fillId="0" borderId="7" xfId="1" applyFont="1" applyBorder="1" applyAlignment="1">
      <alignment vertical="center"/>
    </xf>
    <xf numFmtId="43" fontId="2" fillId="0" borderId="7" xfId="1" applyFont="1" applyBorder="1" applyAlignment="1">
      <alignment vertical="center"/>
    </xf>
    <xf numFmtId="170" fontId="3" fillId="12" borderId="7" xfId="0" applyNumberFormat="1" applyFont="1" applyFill="1" applyBorder="1" applyAlignment="1">
      <alignment vertical="center" wrapText="1"/>
    </xf>
    <xf numFmtId="164" fontId="10" fillId="13" borderId="7" xfId="1" applyNumberFormat="1" applyFont="1" applyFill="1" applyBorder="1" applyAlignment="1">
      <alignment vertical="center"/>
    </xf>
    <xf numFmtId="164" fontId="2" fillId="13" borderId="7" xfId="1" applyNumberFormat="1" applyFont="1" applyFill="1" applyBorder="1" applyAlignment="1">
      <alignment vertical="center"/>
    </xf>
    <xf numFmtId="170" fontId="2" fillId="13" borderId="7" xfId="0" applyNumberFormat="1" applyFont="1" applyFill="1" applyBorder="1" applyAlignment="1">
      <alignment vertical="center" wrapText="1"/>
    </xf>
    <xf numFmtId="0" fontId="2" fillId="0" borderId="7" xfId="0" applyFont="1" applyBorder="1" applyAlignment="1">
      <alignment horizontal="center" vertical="center"/>
    </xf>
    <xf numFmtId="164" fontId="16" fillId="13" borderId="7" xfId="1" applyNumberFormat="1" applyFont="1" applyFill="1" applyBorder="1" applyAlignment="1">
      <alignment horizontal="center" vertical="center" wrapText="1"/>
    </xf>
    <xf numFmtId="49" fontId="3" fillId="15" borderId="7" xfId="1" applyNumberFormat="1" applyFont="1" applyFill="1" applyBorder="1" applyAlignment="1">
      <alignment horizontal="center" vertical="center" wrapText="1"/>
    </xf>
    <xf numFmtId="43" fontId="3" fillId="15" borderId="7" xfId="1" applyFont="1" applyFill="1" applyBorder="1" applyAlignment="1">
      <alignment vertical="center" wrapText="1"/>
    </xf>
    <xf numFmtId="164" fontId="3" fillId="13" borderId="7" xfId="1" applyNumberFormat="1" applyFont="1" applyFill="1" applyBorder="1" applyAlignment="1">
      <alignment vertical="center"/>
    </xf>
    <xf numFmtId="164" fontId="9" fillId="13" borderId="7" xfId="1" applyNumberFormat="1" applyFont="1" applyFill="1" applyBorder="1" applyAlignment="1">
      <alignment vertical="center"/>
    </xf>
    <xf numFmtId="49" fontId="5" fillId="15" borderId="7" xfId="0" applyNumberFormat="1" applyFont="1" applyFill="1" applyBorder="1" applyAlignment="1">
      <alignment horizontal="center" vertical="center" wrapText="1"/>
    </xf>
    <xf numFmtId="49" fontId="5" fillId="15" borderId="7" xfId="0" applyNumberFormat="1" applyFont="1" applyFill="1" applyBorder="1" applyAlignment="1">
      <alignment vertical="center" wrapText="1"/>
    </xf>
    <xf numFmtId="4" fontId="3" fillId="0" borderId="26" xfId="0" applyNumberFormat="1" applyFont="1" applyBorder="1" applyAlignment="1">
      <alignment vertical="center"/>
    </xf>
    <xf numFmtId="170" fontId="16" fillId="13" borderId="7" xfId="0" applyNumberFormat="1" applyFont="1" applyFill="1" applyBorder="1" applyAlignment="1">
      <alignment horizontal="left" vertical="center" wrapText="1"/>
    </xf>
    <xf numFmtId="0" fontId="7" fillId="0" borderId="21" xfId="0" applyFont="1" applyBorder="1"/>
    <xf numFmtId="0" fontId="33" fillId="4" borderId="27" xfId="11" applyFont="1" applyFill="1" applyBorder="1" applyAlignment="1">
      <alignment horizontal="center" vertical="center"/>
    </xf>
    <xf numFmtId="0" fontId="6" fillId="8" borderId="28" xfId="11" applyFont="1" applyFill="1" applyBorder="1" applyAlignment="1">
      <alignment horizontal="center" vertical="center"/>
    </xf>
    <xf numFmtId="44" fontId="2" fillId="4" borderId="7" xfId="0" applyNumberFormat="1" applyFont="1" applyFill="1" applyBorder="1" applyAlignment="1">
      <alignment horizontal="left" vertical="center" wrapText="1"/>
    </xf>
    <xf numFmtId="166" fontId="10" fillId="4" borderId="7" xfId="7" applyNumberFormat="1" applyFont="1" applyFill="1" applyBorder="1" applyAlignment="1">
      <alignment vertical="center"/>
    </xf>
    <xf numFmtId="166" fontId="10" fillId="0" borderId="7" xfId="7" applyNumberFormat="1" applyFont="1" applyFill="1" applyBorder="1" applyAlignment="1">
      <alignment vertical="center"/>
    </xf>
    <xf numFmtId="166" fontId="9" fillId="0" borderId="7" xfId="7" applyNumberFormat="1" applyFont="1" applyBorder="1" applyAlignment="1">
      <alignment horizontal="right" vertical="center"/>
    </xf>
    <xf numFmtId="166" fontId="9" fillId="0" borderId="7" xfId="7" applyNumberFormat="1" applyFont="1" applyFill="1" applyBorder="1" applyAlignment="1">
      <alignment horizontal="right" vertical="center"/>
    </xf>
    <xf numFmtId="44" fontId="10" fillId="0" borderId="7" xfId="0" applyNumberFormat="1" applyFont="1" applyBorder="1" applyAlignment="1">
      <alignment horizontal="left" vertical="center" wrapText="1"/>
    </xf>
    <xf numFmtId="0" fontId="2" fillId="0" borderId="7" xfId="0" applyFont="1" applyBorder="1" applyAlignment="1">
      <alignment horizontal="left" vertical="center" wrapText="1"/>
    </xf>
    <xf numFmtId="166" fontId="2" fillId="0" borderId="7" xfId="7" applyNumberFormat="1" applyFont="1" applyFill="1" applyBorder="1" applyAlignment="1">
      <alignment vertical="center"/>
    </xf>
    <xf numFmtId="166" fontId="30" fillId="6" borderId="7" xfId="0" applyNumberFormat="1" applyFont="1" applyFill="1" applyBorder="1" applyAlignment="1">
      <alignment horizontal="right" vertical="center"/>
    </xf>
    <xf numFmtId="167" fontId="13" fillId="0" borderId="18" xfId="0" applyNumberFormat="1" applyFont="1" applyBorder="1"/>
    <xf numFmtId="0" fontId="17" fillId="0" borderId="7" xfId="0" applyFont="1" applyBorder="1" applyAlignment="1">
      <alignment horizontal="center" vertical="center" wrapText="1"/>
    </xf>
    <xf numFmtId="0" fontId="39" fillId="0" borderId="19" xfId="0" applyFont="1" applyBorder="1"/>
    <xf numFmtId="0" fontId="39" fillId="0" borderId="20" xfId="0" applyFont="1" applyBorder="1"/>
    <xf numFmtId="4" fontId="39" fillId="0" borderId="20" xfId="0" applyNumberFormat="1" applyFont="1" applyBorder="1"/>
    <xf numFmtId="164" fontId="39" fillId="0" borderId="20" xfId="1" applyNumberFormat="1" applyFont="1" applyBorder="1"/>
    <xf numFmtId="0" fontId="40" fillId="0" borderId="0" xfId="0" applyFont="1"/>
    <xf numFmtId="43" fontId="0" fillId="0" borderId="0" xfId="1" applyFont="1"/>
    <xf numFmtId="43" fontId="40" fillId="0" borderId="0" xfId="1" applyFont="1"/>
    <xf numFmtId="0" fontId="39" fillId="0" borderId="0" xfId="0" applyFont="1"/>
    <xf numFmtId="4" fontId="39" fillId="0" borderId="0" xfId="0" applyNumberFormat="1" applyFont="1"/>
    <xf numFmtId="164" fontId="39" fillId="0" borderId="0" xfId="1" applyNumberFormat="1" applyFont="1" applyBorder="1"/>
    <xf numFmtId="167" fontId="13" fillId="0" borderId="0" xfId="0" applyNumberFormat="1" applyFont="1"/>
    <xf numFmtId="0" fontId="13" fillId="0" borderId="16" xfId="0" applyFont="1" applyBorder="1" applyAlignment="1">
      <alignment vertical="center"/>
    </xf>
    <xf numFmtId="0" fontId="39" fillId="0" borderId="0" xfId="0" applyFont="1" applyAlignment="1">
      <alignment vertical="center"/>
    </xf>
    <xf numFmtId="4" fontId="39" fillId="0" borderId="0" xfId="0" applyNumberFormat="1" applyFont="1" applyAlignment="1">
      <alignment vertical="center"/>
    </xf>
    <xf numFmtId="164" fontId="39" fillId="0" borderId="0" xfId="1" applyNumberFormat="1" applyFont="1" applyBorder="1" applyAlignment="1">
      <alignment vertical="center"/>
    </xf>
    <xf numFmtId="43" fontId="0" fillId="0" borderId="0" xfId="1" applyFont="1" applyAlignment="1">
      <alignment vertical="center"/>
    </xf>
    <xf numFmtId="0" fontId="0" fillId="0" borderId="0" xfId="0" applyAlignment="1">
      <alignment vertical="center"/>
    </xf>
    <xf numFmtId="167" fontId="13" fillId="0" borderId="18" xfId="9" applyNumberFormat="1" applyFont="1" applyBorder="1" applyAlignment="1">
      <alignment vertical="center"/>
    </xf>
    <xf numFmtId="164" fontId="30" fillId="6" borderId="7" xfId="1" applyNumberFormat="1" applyFont="1" applyFill="1" applyBorder="1" applyAlignment="1">
      <alignment vertical="center"/>
    </xf>
    <xf numFmtId="49" fontId="2" fillId="5" borderId="7" xfId="0" applyNumberFormat="1" applyFont="1" applyFill="1" applyBorder="1" applyAlignment="1">
      <alignment horizontal="center" vertical="center"/>
    </xf>
    <xf numFmtId="49" fontId="2" fillId="0" borderId="7" xfId="0" applyNumberFormat="1" applyFont="1" applyBorder="1" applyAlignment="1">
      <alignment horizontal="center" vertical="center"/>
    </xf>
    <xf numFmtId="49" fontId="3" fillId="12" borderId="7" xfId="0" applyNumberFormat="1" applyFont="1" applyFill="1" applyBorder="1" applyAlignment="1">
      <alignment horizontal="center" vertical="center" wrapText="1"/>
    </xf>
    <xf numFmtId="49" fontId="3" fillId="0" borderId="7" xfId="0" applyNumberFormat="1" applyFont="1" applyBorder="1" applyAlignment="1">
      <alignment horizontal="center" vertical="center"/>
    </xf>
    <xf numFmtId="49" fontId="2" fillId="5" borderId="7" xfId="0" applyNumberFormat="1" applyFont="1" applyFill="1" applyBorder="1" applyAlignment="1">
      <alignment horizontal="center" vertical="center" wrapText="1"/>
    </xf>
    <xf numFmtId="49" fontId="3" fillId="0" borderId="7" xfId="0" applyNumberFormat="1" applyFont="1" applyBorder="1" applyAlignment="1">
      <alignment horizontal="center" vertical="center" wrapText="1"/>
    </xf>
    <xf numFmtId="0" fontId="2" fillId="13" borderId="7" xfId="0" applyFont="1" applyFill="1" applyBorder="1" applyAlignment="1">
      <alignment horizontal="center" vertical="center"/>
    </xf>
    <xf numFmtId="0" fontId="42" fillId="0" borderId="0" xfId="14" applyFont="1" applyAlignment="1">
      <alignment vertical="center"/>
    </xf>
    <xf numFmtId="0" fontId="3" fillId="0" borderId="0" xfId="15" applyFont="1" applyAlignment="1">
      <alignment vertical="center"/>
    </xf>
    <xf numFmtId="0" fontId="3" fillId="0" borderId="0" xfId="15" applyFont="1" applyAlignment="1">
      <alignment horizontal="center" vertical="center"/>
    </xf>
    <xf numFmtId="164" fontId="2" fillId="0" borderId="0" xfId="16" applyNumberFormat="1" applyFont="1" applyAlignment="1">
      <alignment vertical="center"/>
    </xf>
    <xf numFmtId="167" fontId="2" fillId="0" borderId="0" xfId="17" applyNumberFormat="1" applyFont="1" applyBorder="1" applyAlignment="1">
      <alignment vertical="center"/>
    </xf>
    <xf numFmtId="0" fontId="1" fillId="0" borderId="0" xfId="15" applyAlignment="1">
      <alignment vertical="center"/>
    </xf>
    <xf numFmtId="0" fontId="43" fillId="0" borderId="0" xfId="14" applyFont="1" applyAlignment="1">
      <alignment vertical="center"/>
    </xf>
    <xf numFmtId="0" fontId="30" fillId="6" borderId="7" xfId="14" applyFont="1" applyFill="1" applyBorder="1" applyAlignment="1">
      <alignment horizontal="center" vertical="center"/>
    </xf>
    <xf numFmtId="0" fontId="43" fillId="0" borderId="31" xfId="14" applyFont="1" applyBorder="1" applyAlignment="1">
      <alignment horizontal="center" vertical="center"/>
    </xf>
    <xf numFmtId="43" fontId="44" fillId="0" borderId="7" xfId="18" applyFont="1" applyBorder="1" applyAlignment="1">
      <alignment vertical="center"/>
    </xf>
    <xf numFmtId="0" fontId="43" fillId="0" borderId="0" xfId="14" applyFont="1" applyAlignment="1">
      <alignment horizontal="center" vertical="center"/>
    </xf>
    <xf numFmtId="43" fontId="44" fillId="0" borderId="0" xfId="18" applyFont="1" applyBorder="1" applyAlignment="1">
      <alignment vertical="center"/>
    </xf>
    <xf numFmtId="0" fontId="26" fillId="0" borderId="0" xfId="0" applyFont="1" applyAlignment="1">
      <alignment horizontal="center"/>
    </xf>
    <xf numFmtId="0" fontId="13" fillId="0" borderId="16" xfId="0" applyFont="1" applyBorder="1" applyAlignment="1">
      <alignment horizontal="center"/>
    </xf>
    <xf numFmtId="0" fontId="13" fillId="0" borderId="0" xfId="0" applyFont="1" applyAlignment="1">
      <alignment horizontal="center"/>
    </xf>
    <xf numFmtId="0" fontId="13" fillId="0" borderId="17" xfId="0" applyFont="1" applyBorder="1" applyAlignment="1">
      <alignment horizontal="center"/>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3" fillId="4" borderId="21" xfId="11" applyFont="1" applyFill="1" applyBorder="1" applyAlignment="1">
      <alignment horizontal="center" vertical="center"/>
    </xf>
    <xf numFmtId="0" fontId="33" fillId="4" borderId="1" xfId="11" applyFont="1" applyFill="1" applyBorder="1" applyAlignment="1">
      <alignment horizontal="center" vertical="center"/>
    </xf>
    <xf numFmtId="0" fontId="33" fillId="4" borderId="22" xfId="11" applyFont="1" applyFill="1" applyBorder="1" applyAlignment="1">
      <alignment horizontal="center" vertical="center"/>
    </xf>
    <xf numFmtId="0" fontId="6" fillId="8" borderId="23" xfId="11" applyFont="1" applyFill="1" applyBorder="1" applyAlignment="1">
      <alignment horizontal="center" vertical="center"/>
    </xf>
    <xf numFmtId="0" fontId="6" fillId="8" borderId="25" xfId="11" applyFont="1" applyFill="1" applyBorder="1" applyAlignment="1">
      <alignment horizontal="center" vertical="center"/>
    </xf>
    <xf numFmtId="0" fontId="6" fillId="8" borderId="24" xfId="11" applyFont="1" applyFill="1" applyBorder="1" applyAlignment="1">
      <alignment horizontal="center" vertical="center"/>
    </xf>
    <xf numFmtId="0" fontId="30" fillId="6" borderId="7" xfId="0" applyFont="1" applyFill="1" applyBorder="1" applyAlignment="1">
      <alignment horizontal="center" vertical="center"/>
    </xf>
    <xf numFmtId="0" fontId="30" fillId="6" borderId="7" xfId="0" applyFont="1" applyFill="1" applyBorder="1" applyAlignment="1">
      <alignment horizontal="center" vertical="center" wrapText="1"/>
    </xf>
    <xf numFmtId="0" fontId="30" fillId="6" borderId="7" xfId="0" applyFont="1" applyFill="1" applyBorder="1" applyAlignment="1">
      <alignment horizontal="right" vertical="center"/>
    </xf>
    <xf numFmtId="44" fontId="10" fillId="0" borderId="7" xfId="0" applyNumberFormat="1" applyFont="1" applyBorder="1" applyAlignment="1">
      <alignment vertical="center" wrapText="1"/>
    </xf>
    <xf numFmtId="166" fontId="9" fillId="0" borderId="7" xfId="7" applyNumberFormat="1" applyFont="1" applyFill="1" applyBorder="1" applyAlignment="1">
      <alignment horizontal="right" vertical="center"/>
    </xf>
    <xf numFmtId="0" fontId="10" fillId="0" borderId="7" xfId="0" applyFont="1" applyBorder="1" applyAlignment="1">
      <alignment horizontal="left" vertical="center" wrapText="1"/>
    </xf>
    <xf numFmtId="4" fontId="3" fillId="0" borderId="2" xfId="0" applyNumberFormat="1" applyFont="1" applyBorder="1" applyAlignment="1">
      <alignment horizontal="center" vertical="center"/>
    </xf>
    <xf numFmtId="4" fontId="3" fillId="0" borderId="0" xfId="0" applyNumberFormat="1" applyFont="1" applyAlignment="1">
      <alignment horizontal="center" vertical="center"/>
    </xf>
    <xf numFmtId="0" fontId="10" fillId="0" borderId="0" xfId="0" applyFont="1" applyAlignment="1">
      <alignment horizontal="center"/>
    </xf>
    <xf numFmtId="0" fontId="6" fillId="5" borderId="0" xfId="0" applyFont="1" applyFill="1" applyAlignment="1">
      <alignment horizontal="center" vertical="center" wrapText="1" readingOrder="1"/>
    </xf>
    <xf numFmtId="0" fontId="8" fillId="0" borderId="0" xfId="0" applyFont="1"/>
    <xf numFmtId="0" fontId="37" fillId="6" borderId="7" xfId="0" applyFont="1" applyFill="1" applyBorder="1" applyAlignment="1">
      <alignment horizontal="right" vertical="center"/>
    </xf>
    <xf numFmtId="0" fontId="35" fillId="10" borderId="7" xfId="0" applyFont="1" applyFill="1" applyBorder="1" applyAlignment="1">
      <alignment horizontal="center" vertical="center"/>
    </xf>
    <xf numFmtId="0" fontId="36" fillId="6" borderId="7" xfId="0" applyFont="1" applyFill="1" applyBorder="1"/>
    <xf numFmtId="169" fontId="35" fillId="10" borderId="7" xfId="0" applyNumberFormat="1" applyFont="1" applyFill="1" applyBorder="1" applyAlignment="1">
      <alignment horizontal="center" vertical="center" wrapText="1"/>
    </xf>
    <xf numFmtId="170" fontId="35" fillId="10" borderId="7" xfId="0" applyNumberFormat="1" applyFont="1" applyFill="1" applyBorder="1" applyAlignment="1">
      <alignment horizontal="center" vertical="center" wrapText="1"/>
    </xf>
    <xf numFmtId="170" fontId="36" fillId="6" borderId="7" xfId="0" applyNumberFormat="1" applyFont="1" applyFill="1" applyBorder="1"/>
    <xf numFmtId="0" fontId="16" fillId="13" borderId="7" xfId="0" applyFont="1" applyFill="1" applyBorder="1" applyAlignment="1">
      <alignment horizontal="left" vertical="center" wrapText="1"/>
    </xf>
    <xf numFmtId="0" fontId="8" fillId="13" borderId="7" xfId="0" applyFont="1" applyFill="1" applyBorder="1"/>
    <xf numFmtId="0" fontId="11" fillId="6" borderId="29" xfId="0" applyFont="1" applyFill="1" applyBorder="1" applyAlignment="1">
      <alignment horizontal="center" vertical="center"/>
    </xf>
    <xf numFmtId="0" fontId="11" fillId="6" borderId="30" xfId="0" applyFont="1" applyFill="1" applyBorder="1" applyAlignment="1">
      <alignment horizontal="center" vertical="center"/>
    </xf>
    <xf numFmtId="164" fontId="30" fillId="6" borderId="7" xfId="1" applyNumberFormat="1" applyFont="1" applyFill="1" applyBorder="1" applyAlignment="1">
      <alignment horizontal="center" vertical="center" wrapText="1"/>
    </xf>
    <xf numFmtId="0" fontId="6" fillId="0" borderId="23" xfId="11" applyFont="1" applyBorder="1" applyAlignment="1">
      <alignment horizontal="center" vertical="center"/>
    </xf>
    <xf numFmtId="0" fontId="6" fillId="0" borderId="25" xfId="11" applyFont="1" applyBorder="1" applyAlignment="1">
      <alignment horizontal="center" vertical="center"/>
    </xf>
    <xf numFmtId="0" fontId="6" fillId="0" borderId="24" xfId="11" applyFont="1" applyBorder="1" applyAlignment="1">
      <alignment horizontal="center" vertical="center"/>
    </xf>
    <xf numFmtId="0" fontId="30" fillId="14" borderId="7" xfId="0" applyFont="1" applyFill="1" applyBorder="1" applyAlignment="1">
      <alignment horizontal="center" vertical="center" wrapText="1"/>
    </xf>
    <xf numFmtId="0" fontId="29" fillId="6" borderId="7" xfId="11" applyFont="1" applyFill="1" applyBorder="1" applyAlignment="1">
      <alignment horizontal="center" vertical="center"/>
    </xf>
    <xf numFmtId="49" fontId="8" fillId="0" borderId="7" xfId="12" applyNumberFormat="1" applyFont="1" applyBorder="1" applyAlignment="1">
      <alignment horizontal="left" vertical="center"/>
    </xf>
    <xf numFmtId="49" fontId="8" fillId="0" borderId="7" xfId="12" applyNumberFormat="1" applyFont="1" applyBorder="1" applyAlignment="1">
      <alignment horizontal="left" vertical="center" wrapText="1"/>
    </xf>
    <xf numFmtId="0" fontId="33" fillId="4" borderId="21" xfId="11" applyFont="1" applyFill="1" applyBorder="1" applyAlignment="1">
      <alignment horizontal="right" vertical="center"/>
    </xf>
    <xf numFmtId="0" fontId="33" fillId="4" borderId="1" xfId="11" applyFont="1" applyFill="1" applyBorder="1" applyAlignment="1">
      <alignment horizontal="right" vertical="center"/>
    </xf>
    <xf numFmtId="0" fontId="33" fillId="4" borderId="22" xfId="11" applyFont="1" applyFill="1" applyBorder="1" applyAlignment="1">
      <alignment horizontal="right" vertical="center"/>
    </xf>
    <xf numFmtId="0" fontId="29" fillId="6" borderId="7" xfId="0" applyFont="1" applyFill="1" applyBorder="1" applyAlignment="1">
      <alignment horizontal="center" vertical="center"/>
    </xf>
    <xf numFmtId="0" fontId="29" fillId="6" borderId="7" xfId="0" applyFont="1" applyFill="1" applyBorder="1" applyAlignment="1">
      <alignment horizontal="center" vertical="center" wrapText="1"/>
    </xf>
    <xf numFmtId="0" fontId="3" fillId="4" borderId="21" xfId="15" applyFont="1" applyFill="1" applyBorder="1" applyAlignment="1">
      <alignment horizontal="right" vertical="center"/>
    </xf>
    <xf numFmtId="0" fontId="3" fillId="4" borderId="1" xfId="15" applyFont="1" applyFill="1" applyBorder="1" applyAlignment="1">
      <alignment horizontal="right" vertical="center"/>
    </xf>
    <xf numFmtId="0" fontId="3" fillId="4" borderId="22" xfId="15" applyFont="1" applyFill="1" applyBorder="1" applyAlignment="1">
      <alignment horizontal="right" vertical="center"/>
    </xf>
    <xf numFmtId="0" fontId="5" fillId="8" borderId="23" xfId="15" applyFont="1" applyFill="1" applyBorder="1" applyAlignment="1">
      <alignment horizontal="center" vertical="center"/>
    </xf>
    <xf numFmtId="0" fontId="5" fillId="8" borderId="25" xfId="15" applyFont="1" applyFill="1" applyBorder="1" applyAlignment="1">
      <alignment horizontal="center" vertical="center"/>
    </xf>
    <xf numFmtId="0" fontId="5" fillId="8" borderId="24" xfId="15" applyFont="1" applyFill="1" applyBorder="1" applyAlignment="1">
      <alignment horizontal="center" vertical="center"/>
    </xf>
    <xf numFmtId="0" fontId="45" fillId="0" borderId="0" xfId="14" applyFont="1" applyAlignment="1">
      <alignment horizontal="left" vertical="center" wrapText="1"/>
    </xf>
  </cellXfs>
  <cellStyles count="19">
    <cellStyle name="Millares" xfId="1" builtinId="3"/>
    <cellStyle name="Millares 10" xfId="2" xr:uid="{00000000-0005-0000-0000-000001000000}"/>
    <cellStyle name="Millares 13" xfId="16" xr:uid="{4F659356-269E-4290-B456-D5AF5141250E}"/>
    <cellStyle name="Millares 2" xfId="12" xr:uid="{199ED134-4DC8-425D-AF1F-2A4B47F60E8D}"/>
    <cellStyle name="Millares 2 3" xfId="4" xr:uid="{00000000-0005-0000-0000-000002000000}"/>
    <cellStyle name="Millares 3" xfId="18" xr:uid="{2B581917-890A-4B34-9078-FE701EAFD26B}"/>
    <cellStyle name="Millares 9" xfId="5" xr:uid="{00000000-0005-0000-0000-000003000000}"/>
    <cellStyle name="Moneda" xfId="7" builtinId="4"/>
    <cellStyle name="Moneda 2" xfId="9" xr:uid="{00000000-0005-0000-0000-000005000000}"/>
    <cellStyle name="Moneda 2 7" xfId="17" xr:uid="{A73403E8-C7A2-44C1-A917-D552D6A44F37}"/>
    <cellStyle name="Normal" xfId="0" builtinId="0"/>
    <cellStyle name="Normal 14" xfId="6" xr:uid="{00000000-0005-0000-0000-000007000000}"/>
    <cellStyle name="Normal 15" xfId="3" xr:uid="{00000000-0005-0000-0000-000008000000}"/>
    <cellStyle name="Normal 2" xfId="11" xr:uid="{DE106AC4-7322-4584-A0C8-F9099A3FA9AF}"/>
    <cellStyle name="Normal 2 2" xfId="15" xr:uid="{3495CBC8-9B45-4823-B7C8-9F463DCD94A9}"/>
    <cellStyle name="Normal 3" xfId="14" xr:uid="{31D236CA-605D-4A84-A669-EFA20067CE0E}"/>
    <cellStyle name="Porcentaje" xfId="8" builtinId="5"/>
    <cellStyle name="Porcentaje 2" xfId="13" xr:uid="{9404340E-07F9-44C6-9E6D-D8A9CF042432}"/>
    <cellStyle name="Porcentual 2" xfId="10" xr:uid="{00000000-0005-0000-0000-00000B000000}"/>
  </cellStyles>
  <dxfs count="0"/>
  <tableStyles count="0" defaultTableStyle="TableStyleMedium2" defaultPivotStyle="PivotStyleLight16"/>
  <colors>
    <mruColors>
      <color rgb="FF9966FF"/>
      <color rgb="FF6600CC"/>
      <color rgb="FFCC66FF"/>
      <color rgb="FFCC99FF"/>
      <color rgb="FFCCCCFF"/>
      <color rgb="FFFFCCCC"/>
      <color rgb="FF6666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cid:image001.jpg@01D00BDE.192F7450"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cid:image001.jpg@01D00BDE.192F745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160020</xdr:rowOff>
    </xdr:from>
    <xdr:to>
      <xdr:col>4</xdr:col>
      <xdr:colOff>763905</xdr:colOff>
      <xdr:row>7</xdr:row>
      <xdr:rowOff>7620</xdr:rowOff>
    </xdr:to>
    <xdr:pic>
      <xdr:nvPicPr>
        <xdr:cNvPr id="2" name="Imagen 1" descr="cid:image003.jpg@01CFF827.23EB2620">
          <a:extLst>
            <a:ext uri="{FF2B5EF4-FFF2-40B4-BE49-F238E27FC236}">
              <a16:creationId xmlns:a16="http://schemas.microsoft.com/office/drawing/2014/main" id="{66B06167-13F8-483E-B165-58CBAF423582}"/>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377440" y="342900"/>
          <a:ext cx="1556385" cy="94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198360</xdr:colOff>
      <xdr:row>1</xdr:row>
      <xdr:rowOff>81039</xdr:rowOff>
    </xdr:from>
    <xdr:to>
      <xdr:col>1</xdr:col>
      <xdr:colOff>914400</xdr:colOff>
      <xdr:row>2</xdr:row>
      <xdr:rowOff>230544</xdr:rowOff>
    </xdr:to>
    <xdr:pic>
      <xdr:nvPicPr>
        <xdr:cNvPr id="3" name="Imagen 2" descr="cid:image003.jpg@01CFF827.23EB2620">
          <a:extLst>
            <a:ext uri="{FF2B5EF4-FFF2-40B4-BE49-F238E27FC236}">
              <a16:creationId xmlns:a16="http://schemas.microsoft.com/office/drawing/2014/main" id="{F492D037-F21B-46F4-844E-C7576F5FDC8A}"/>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93093" y="275772"/>
          <a:ext cx="716040" cy="46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130627</xdr:colOff>
      <xdr:row>1</xdr:row>
      <xdr:rowOff>97973</xdr:rowOff>
    </xdr:from>
    <xdr:to>
      <xdr:col>1</xdr:col>
      <xdr:colOff>783771</xdr:colOff>
      <xdr:row>2</xdr:row>
      <xdr:rowOff>206829</xdr:rowOff>
    </xdr:to>
    <xdr:pic>
      <xdr:nvPicPr>
        <xdr:cNvPr id="4" name="Imagen 3" descr="cid:image003.jpg@01CFF827.23EB2620">
          <a:extLst>
            <a:ext uri="{FF2B5EF4-FFF2-40B4-BE49-F238E27FC236}">
              <a16:creationId xmlns:a16="http://schemas.microsoft.com/office/drawing/2014/main" id="{F9931185-D343-4EDE-9D6C-0ED7B8EB9095}"/>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3027" y="293916"/>
          <a:ext cx="653144" cy="424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184084</xdr:colOff>
      <xdr:row>1</xdr:row>
      <xdr:rowOff>111408</xdr:rowOff>
    </xdr:from>
    <xdr:to>
      <xdr:col>1</xdr:col>
      <xdr:colOff>1047434</xdr:colOff>
      <xdr:row>2</xdr:row>
      <xdr:rowOff>195944</xdr:rowOff>
    </xdr:to>
    <xdr:pic>
      <xdr:nvPicPr>
        <xdr:cNvPr id="2" name="Imagen 1" descr="cid:image003.jpg@01CFF827.23EB2620">
          <a:extLst>
            <a:ext uri="{FF2B5EF4-FFF2-40B4-BE49-F238E27FC236}">
              <a16:creationId xmlns:a16="http://schemas.microsoft.com/office/drawing/2014/main" id="{FCF696B9-74A9-4919-BC9F-37FCFD2A79B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69141" y="307351"/>
          <a:ext cx="863350" cy="400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0</xdr:rowOff>
    </xdr:from>
    <xdr:to>
      <xdr:col>0</xdr:col>
      <xdr:colOff>1754051</xdr:colOff>
      <xdr:row>3</xdr:row>
      <xdr:rowOff>171449</xdr:rowOff>
    </xdr:to>
    <xdr:pic>
      <xdr:nvPicPr>
        <xdr:cNvPr id="3" name="Imagen 2" descr="cid:image003.jpg@01CFF827.23EB2620">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9050" y="0"/>
          <a:ext cx="1735001" cy="561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103415</xdr:colOff>
      <xdr:row>1</xdr:row>
      <xdr:rowOff>120362</xdr:rowOff>
    </xdr:from>
    <xdr:to>
      <xdr:col>2</xdr:col>
      <xdr:colOff>106680</xdr:colOff>
      <xdr:row>2</xdr:row>
      <xdr:rowOff>201096</xdr:rowOff>
    </xdr:to>
    <xdr:pic>
      <xdr:nvPicPr>
        <xdr:cNvPr id="3" name="Imagen 2" descr="cid:image003.jpg@01CFF827.23EB2620">
          <a:extLst>
            <a:ext uri="{FF2B5EF4-FFF2-40B4-BE49-F238E27FC236}">
              <a16:creationId xmlns:a16="http://schemas.microsoft.com/office/drawing/2014/main" id="{EBB70941-8853-4521-839D-B83EB07F52B3}"/>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6295" y="310862"/>
          <a:ext cx="666205" cy="400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342901</xdr:colOff>
      <xdr:row>1</xdr:row>
      <xdr:rowOff>80944</xdr:rowOff>
    </xdr:from>
    <xdr:to>
      <xdr:col>2</xdr:col>
      <xdr:colOff>805543</xdr:colOff>
      <xdr:row>2</xdr:row>
      <xdr:rowOff>201623</xdr:rowOff>
    </xdr:to>
    <xdr:pic>
      <xdr:nvPicPr>
        <xdr:cNvPr id="2" name="Imagen 1" descr="cid:image003.jpg@01CFF827.23EB2620">
          <a:extLst>
            <a:ext uri="{FF2B5EF4-FFF2-40B4-BE49-F238E27FC236}">
              <a16:creationId xmlns:a16="http://schemas.microsoft.com/office/drawing/2014/main" id="{AA0E677E-306A-48FD-AD5D-7D2A4165B2CA}"/>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27958" y="276887"/>
          <a:ext cx="1050471" cy="4363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166008</xdr:colOff>
      <xdr:row>1</xdr:row>
      <xdr:rowOff>92613</xdr:rowOff>
    </xdr:from>
    <xdr:to>
      <xdr:col>1</xdr:col>
      <xdr:colOff>1045189</xdr:colOff>
      <xdr:row>2</xdr:row>
      <xdr:rowOff>195943</xdr:rowOff>
    </xdr:to>
    <xdr:pic>
      <xdr:nvPicPr>
        <xdr:cNvPr id="5" name="Imagen 4" descr="cid:image003.jpg@01CFF827.23EB2620">
          <a:extLst>
            <a:ext uri="{FF2B5EF4-FFF2-40B4-BE49-F238E27FC236}">
              <a16:creationId xmlns:a16="http://schemas.microsoft.com/office/drawing/2014/main" id="{0CEA3AE8-E0B8-49B0-B267-2CB1BE09267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51065" y="288556"/>
          <a:ext cx="879181" cy="419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529590</xdr:colOff>
      <xdr:row>6</xdr:row>
      <xdr:rowOff>100965</xdr:rowOff>
    </xdr:from>
    <xdr:ext cx="359695" cy="310515"/>
    <xdr:pic>
      <xdr:nvPicPr>
        <xdr:cNvPr id="2" name="Imagen 34">
          <a:extLst>
            <a:ext uri="{FF2B5EF4-FFF2-40B4-BE49-F238E27FC236}">
              <a16:creationId xmlns:a16="http://schemas.microsoft.com/office/drawing/2014/main" id="{F216EBBF-4A57-453D-801B-1EEE40598CFD}"/>
            </a:ext>
          </a:extLst>
        </xdr:cNvPr>
        <xdr:cNvPicPr>
          <a:picLocks noChangeAspect="1"/>
        </xdr:cNvPicPr>
      </xdr:nvPicPr>
      <xdr:blipFill>
        <a:blip xmlns:r="http://schemas.openxmlformats.org/officeDocument/2006/relationships" r:embed="rId1"/>
        <a:stretch>
          <a:fillRect/>
        </a:stretch>
      </xdr:blipFill>
      <xdr:spPr>
        <a:xfrm>
          <a:off x="529590" y="1419225"/>
          <a:ext cx="359695" cy="310515"/>
        </a:xfrm>
        <a:prstGeom prst="rect">
          <a:avLst/>
        </a:prstGeom>
      </xdr:spPr>
    </xdr:pic>
    <xdr:clientData/>
  </xdr:oneCellAnchor>
  <xdr:oneCellAnchor>
    <xdr:from>
      <xdr:col>1</xdr:col>
      <xdr:colOff>521970</xdr:colOff>
      <xdr:row>7</xdr:row>
      <xdr:rowOff>110490</xdr:rowOff>
    </xdr:from>
    <xdr:ext cx="365792" cy="331470"/>
    <xdr:pic>
      <xdr:nvPicPr>
        <xdr:cNvPr id="3" name="Imagen 35">
          <a:extLst>
            <a:ext uri="{FF2B5EF4-FFF2-40B4-BE49-F238E27FC236}">
              <a16:creationId xmlns:a16="http://schemas.microsoft.com/office/drawing/2014/main" id="{FC973546-7596-49A3-AED7-0ED6D2062531}"/>
            </a:ext>
          </a:extLst>
        </xdr:cNvPr>
        <xdr:cNvPicPr>
          <a:picLocks noChangeAspect="1"/>
        </xdr:cNvPicPr>
      </xdr:nvPicPr>
      <xdr:blipFill>
        <a:blip xmlns:r="http://schemas.openxmlformats.org/officeDocument/2006/relationships" r:embed="rId2"/>
        <a:stretch>
          <a:fillRect/>
        </a:stretch>
      </xdr:blipFill>
      <xdr:spPr>
        <a:xfrm>
          <a:off x="521970" y="1931670"/>
          <a:ext cx="365792" cy="331470"/>
        </a:xfrm>
        <a:prstGeom prst="rect">
          <a:avLst/>
        </a:prstGeom>
      </xdr:spPr>
    </xdr:pic>
    <xdr:clientData/>
  </xdr:oneCellAnchor>
  <xdr:oneCellAnchor>
    <xdr:from>
      <xdr:col>1</xdr:col>
      <xdr:colOff>554355</xdr:colOff>
      <xdr:row>8</xdr:row>
      <xdr:rowOff>112395</xdr:rowOff>
    </xdr:from>
    <xdr:ext cx="323116" cy="280440"/>
    <xdr:pic>
      <xdr:nvPicPr>
        <xdr:cNvPr id="4" name="Imagen 36">
          <a:extLst>
            <a:ext uri="{FF2B5EF4-FFF2-40B4-BE49-F238E27FC236}">
              <a16:creationId xmlns:a16="http://schemas.microsoft.com/office/drawing/2014/main" id="{059D3D8E-4F63-45C3-B15C-E8BB5F761E0F}"/>
            </a:ext>
          </a:extLst>
        </xdr:cNvPr>
        <xdr:cNvPicPr>
          <a:picLocks noChangeAspect="1"/>
        </xdr:cNvPicPr>
      </xdr:nvPicPr>
      <xdr:blipFill>
        <a:blip xmlns:r="http://schemas.openxmlformats.org/officeDocument/2006/relationships" r:embed="rId3"/>
        <a:stretch>
          <a:fillRect/>
        </a:stretch>
      </xdr:blipFill>
      <xdr:spPr>
        <a:xfrm>
          <a:off x="554355" y="2436495"/>
          <a:ext cx="323116" cy="280440"/>
        </a:xfrm>
        <a:prstGeom prst="rect">
          <a:avLst/>
        </a:prstGeom>
      </xdr:spPr>
    </xdr:pic>
    <xdr:clientData/>
  </xdr:oneCellAnchor>
  <xdr:oneCellAnchor>
    <xdr:from>
      <xdr:col>1</xdr:col>
      <xdr:colOff>560070</xdr:colOff>
      <xdr:row>9</xdr:row>
      <xdr:rowOff>102870</xdr:rowOff>
    </xdr:from>
    <xdr:ext cx="310923" cy="274344"/>
    <xdr:pic>
      <xdr:nvPicPr>
        <xdr:cNvPr id="5" name="Imagen 37">
          <a:extLst>
            <a:ext uri="{FF2B5EF4-FFF2-40B4-BE49-F238E27FC236}">
              <a16:creationId xmlns:a16="http://schemas.microsoft.com/office/drawing/2014/main" id="{A4A87A9E-84FD-4FF3-83EA-96CF4A204D1B}"/>
            </a:ext>
          </a:extLst>
        </xdr:cNvPr>
        <xdr:cNvPicPr>
          <a:picLocks noChangeAspect="1"/>
        </xdr:cNvPicPr>
      </xdr:nvPicPr>
      <xdr:blipFill>
        <a:blip xmlns:r="http://schemas.openxmlformats.org/officeDocument/2006/relationships" r:embed="rId4"/>
        <a:stretch>
          <a:fillRect/>
        </a:stretch>
      </xdr:blipFill>
      <xdr:spPr>
        <a:xfrm>
          <a:off x="560070" y="2929890"/>
          <a:ext cx="310923" cy="274344"/>
        </a:xfrm>
        <a:prstGeom prst="rect">
          <a:avLst/>
        </a:prstGeom>
      </xdr:spPr>
    </xdr:pic>
    <xdr:clientData/>
  </xdr:oneCellAnchor>
  <xdr:twoCellAnchor editAs="oneCell">
    <xdr:from>
      <xdr:col>1</xdr:col>
      <xdr:colOff>502920</xdr:colOff>
      <xdr:row>11</xdr:row>
      <xdr:rowOff>182880</xdr:rowOff>
    </xdr:from>
    <xdr:to>
      <xdr:col>1</xdr:col>
      <xdr:colOff>983123</xdr:colOff>
      <xdr:row>11</xdr:row>
      <xdr:rowOff>281940</xdr:rowOff>
    </xdr:to>
    <xdr:pic>
      <xdr:nvPicPr>
        <xdr:cNvPr id="6" name="Imagen 5" descr="Hagamos Jalisco – Hagamos Jalisco">
          <a:extLst>
            <a:ext uri="{FF2B5EF4-FFF2-40B4-BE49-F238E27FC236}">
              <a16:creationId xmlns:a16="http://schemas.microsoft.com/office/drawing/2014/main" id="{18F4F574-98BC-480E-8266-70DEB8F10E5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2920" y="4015740"/>
          <a:ext cx="480203" cy="99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518160</xdr:colOff>
      <xdr:row>10</xdr:row>
      <xdr:rowOff>137160</xdr:rowOff>
    </xdr:from>
    <xdr:to>
      <xdr:col>1</xdr:col>
      <xdr:colOff>952500</xdr:colOff>
      <xdr:row>10</xdr:row>
      <xdr:rowOff>364814</xdr:rowOff>
    </xdr:to>
    <xdr:pic>
      <xdr:nvPicPr>
        <xdr:cNvPr id="7" name="Imagen 6">
          <a:extLst>
            <a:ext uri="{FF2B5EF4-FFF2-40B4-BE49-F238E27FC236}">
              <a16:creationId xmlns:a16="http://schemas.microsoft.com/office/drawing/2014/main" id="{A60750D6-4191-4546-81CB-2AB7FD42C083}"/>
            </a:ext>
          </a:extLst>
        </xdr:cNvPr>
        <xdr:cNvPicPr>
          <a:picLocks noChangeAspect="1"/>
        </xdr:cNvPicPr>
      </xdr:nvPicPr>
      <xdr:blipFill>
        <a:blip xmlns:r="http://schemas.openxmlformats.org/officeDocument/2006/relationships" r:embed="rId6"/>
        <a:stretch>
          <a:fillRect/>
        </a:stretch>
      </xdr:blipFill>
      <xdr:spPr>
        <a:xfrm>
          <a:off x="518160" y="3467100"/>
          <a:ext cx="434340" cy="227654"/>
        </a:xfrm>
        <a:prstGeom prst="rect">
          <a:avLst/>
        </a:prstGeom>
      </xdr:spPr>
    </xdr:pic>
    <xdr:clientData/>
  </xdr:twoCellAnchor>
  <xdr:twoCellAnchor editAs="oneCell">
    <xdr:from>
      <xdr:col>1</xdr:col>
      <xdr:colOff>548640</xdr:colOff>
      <xdr:row>12</xdr:row>
      <xdr:rowOff>76200</xdr:rowOff>
    </xdr:from>
    <xdr:to>
      <xdr:col>1</xdr:col>
      <xdr:colOff>891540</xdr:colOff>
      <xdr:row>12</xdr:row>
      <xdr:rowOff>419100</xdr:rowOff>
    </xdr:to>
    <xdr:pic>
      <xdr:nvPicPr>
        <xdr:cNvPr id="8" name="Imagen 7">
          <a:extLst>
            <a:ext uri="{FF2B5EF4-FFF2-40B4-BE49-F238E27FC236}">
              <a16:creationId xmlns:a16="http://schemas.microsoft.com/office/drawing/2014/main" id="{417161A2-DD2E-4FAE-9268-9D57601138A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48640" y="4411980"/>
          <a:ext cx="3429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163287</xdr:colOff>
      <xdr:row>1</xdr:row>
      <xdr:rowOff>130628</xdr:rowOff>
    </xdr:from>
    <xdr:to>
      <xdr:col>1</xdr:col>
      <xdr:colOff>805543</xdr:colOff>
      <xdr:row>2</xdr:row>
      <xdr:rowOff>174172</xdr:rowOff>
    </xdr:to>
    <xdr:pic>
      <xdr:nvPicPr>
        <xdr:cNvPr id="10" name="Imagen 9" descr="cid:image003.jpg@01CFF827.23EB2620">
          <a:extLst>
            <a:ext uri="{FF2B5EF4-FFF2-40B4-BE49-F238E27FC236}">
              <a16:creationId xmlns:a16="http://schemas.microsoft.com/office/drawing/2014/main" id="{B649582F-2276-41C0-852D-EED9B5BD2BB7}"/>
            </a:ext>
          </a:extLst>
        </xdr:cNvPr>
        <xdr:cNvPicPr>
          <a:picLocks noChangeAspect="1" noChangeArrowheads="1"/>
        </xdr:cNvPicPr>
      </xdr:nvPicPr>
      <xdr:blipFill>
        <a:blip xmlns:r="http://schemas.openxmlformats.org/officeDocument/2006/relationships" r:embed="rId8" r:link="rId9" cstate="print">
          <a:extLst>
            <a:ext uri="{28A0092B-C50C-407E-A947-70E740481C1C}">
              <a14:useLocalDpi xmlns:a14="http://schemas.microsoft.com/office/drawing/2010/main" val="0"/>
            </a:ext>
          </a:extLst>
        </a:blip>
        <a:srcRect/>
        <a:stretch>
          <a:fillRect/>
        </a:stretch>
      </xdr:blipFill>
      <xdr:spPr bwMode="auto">
        <a:xfrm>
          <a:off x="359230" y="446314"/>
          <a:ext cx="642256" cy="359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72958</xdr:colOff>
      <xdr:row>1</xdr:row>
      <xdr:rowOff>116065</xdr:rowOff>
    </xdr:from>
    <xdr:to>
      <xdr:col>1</xdr:col>
      <xdr:colOff>914285</xdr:colOff>
      <xdr:row>2</xdr:row>
      <xdr:rowOff>190500</xdr:rowOff>
    </xdr:to>
    <xdr:pic>
      <xdr:nvPicPr>
        <xdr:cNvPr id="2" name="Imagen 1" descr="cid:image003.jpg@01CFF827.23EB2620">
          <a:extLst>
            <a:ext uri="{FF2B5EF4-FFF2-40B4-BE49-F238E27FC236}">
              <a16:creationId xmlns:a16="http://schemas.microsoft.com/office/drawing/2014/main" id="{2F30A3CD-C355-4A7F-A8B6-E431B1FF95EE}"/>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3458" y="306565"/>
          <a:ext cx="841327" cy="39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an.armenta\Documents\Presupuestaci&#243;n\Presupuesto%20de%20Egresos%20-%20Ejercido\Informes%20del%20Ejercicio%20del%20Presupuestos%20de%20Egresos\2022\2022.IEPC_JALISCO_Informe%20Presidenta%20-%20Lupita%20v2.xlsx" TargetMode="External"/><Relationship Id="rId1" Type="http://schemas.openxmlformats.org/officeDocument/2006/relationships/externalLinkPath" Target="/Users/alan.armenta/Documents/Presupuestaci&#243;n/Presupuesto%20de%20Egresos%20-%20Ejercido/Informes%20del%20Ejercicio%20del%20Presupuestos%20de%20Egresos/2022/2022.IEPC_JALISCO_Informe%20Presidenta%20-%20Lupit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ratula"/>
      <sheetName val="INDICE"/>
      <sheetName val="1 Relac. Ing-Egre"/>
      <sheetName val=" 2 Cierre Presupuesto Ingresos"/>
      <sheetName val="3 Estado Analítico"/>
      <sheetName val="3 Estado Analítico del Ppto"/>
      <sheetName val="4 Cierre Ppto. por Partida"/>
    </sheetNames>
    <sheetDataSet>
      <sheetData sheetId="0"/>
      <sheetData sheetId="1"/>
      <sheetData sheetId="2"/>
      <sheetData sheetId="3">
        <row r="8">
          <cell r="H8">
            <v>145416949.00999999</v>
          </cell>
        </row>
        <row r="9">
          <cell r="H9"/>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577D-CC07-4F31-8F4C-643442EBB718}">
  <sheetPr>
    <pageSetUpPr fitToPage="1"/>
  </sheetPr>
  <dimension ref="A1:H24"/>
  <sheetViews>
    <sheetView workbookViewId="0">
      <selection activeCell="J14" sqref="J14"/>
    </sheetView>
  </sheetViews>
  <sheetFormatPr baseColWidth="10" defaultRowHeight="14.4"/>
  <sheetData>
    <row r="1" spans="1:8">
      <c r="B1" s="7"/>
      <c r="C1" s="7"/>
      <c r="D1" s="7"/>
      <c r="E1" s="7"/>
      <c r="F1" s="7"/>
      <c r="G1" s="7"/>
      <c r="H1" s="7"/>
    </row>
    <row r="2" spans="1:8">
      <c r="B2" s="7"/>
      <c r="C2" s="7"/>
      <c r="D2" s="7"/>
      <c r="E2" s="7"/>
      <c r="F2" s="7"/>
      <c r="G2" s="7"/>
      <c r="H2" s="7"/>
    </row>
    <row r="3" spans="1:8">
      <c r="B3" s="7"/>
      <c r="C3" s="7"/>
      <c r="D3" s="7"/>
      <c r="E3" s="7"/>
      <c r="F3" s="7"/>
      <c r="G3" s="7"/>
      <c r="H3" s="7"/>
    </row>
    <row r="4" spans="1:8">
      <c r="B4" s="7"/>
      <c r="C4" s="7"/>
      <c r="D4" s="7"/>
      <c r="E4" s="7"/>
      <c r="F4" s="7"/>
      <c r="G4" s="7"/>
      <c r="H4" s="7"/>
    </row>
    <row r="5" spans="1:8">
      <c r="B5" s="7"/>
      <c r="C5" s="7"/>
      <c r="D5" s="7"/>
      <c r="E5" s="7"/>
      <c r="F5" s="7"/>
      <c r="G5" s="7"/>
      <c r="H5" s="7"/>
    </row>
    <row r="6" spans="1:8">
      <c r="B6" s="7"/>
      <c r="C6" s="7"/>
      <c r="D6" s="7"/>
      <c r="E6" s="7"/>
      <c r="F6" s="7"/>
      <c r="G6" s="7"/>
      <c r="H6" s="7"/>
    </row>
    <row r="7" spans="1:8">
      <c r="B7" s="7"/>
      <c r="C7" s="7"/>
      <c r="D7" s="7"/>
      <c r="E7" s="7"/>
      <c r="F7" s="7"/>
      <c r="G7" s="7"/>
      <c r="H7" s="7"/>
    </row>
    <row r="8" spans="1:8">
      <c r="B8" s="7"/>
      <c r="C8" s="7"/>
      <c r="D8" s="7"/>
      <c r="E8" s="7"/>
      <c r="F8" s="7"/>
      <c r="G8" s="7"/>
      <c r="H8" s="7"/>
    </row>
    <row r="9" spans="1:8">
      <c r="B9" s="7"/>
      <c r="C9" s="7"/>
      <c r="D9" s="7"/>
      <c r="E9" s="7"/>
      <c r="F9" s="7"/>
      <c r="G9" s="7"/>
      <c r="H9" s="7"/>
    </row>
    <row r="10" spans="1:8">
      <c r="B10" s="7"/>
      <c r="C10" s="7"/>
      <c r="D10" s="7"/>
      <c r="E10" s="7"/>
      <c r="F10" s="7"/>
      <c r="G10" s="7"/>
      <c r="H10" s="7"/>
    </row>
    <row r="11" spans="1:8">
      <c r="B11" s="7"/>
      <c r="C11" s="7"/>
      <c r="D11" s="7"/>
      <c r="E11" s="7"/>
      <c r="F11" s="7"/>
      <c r="G11" s="7"/>
      <c r="H11" s="7"/>
    </row>
    <row r="12" spans="1:8">
      <c r="B12" s="7"/>
      <c r="C12" s="7"/>
      <c r="D12" s="7"/>
      <c r="E12" s="7"/>
      <c r="F12" s="7"/>
      <c r="G12" s="7"/>
      <c r="H12" s="7"/>
    </row>
    <row r="13" spans="1:8" ht="46.8">
      <c r="A13" s="225" t="s">
        <v>270</v>
      </c>
      <c r="B13" s="225"/>
      <c r="C13" s="225"/>
      <c r="D13" s="225"/>
      <c r="E13" s="225"/>
      <c r="F13" s="225"/>
      <c r="G13" s="225"/>
      <c r="H13" s="225"/>
    </row>
    <row r="14" spans="1:8" ht="46.8">
      <c r="B14" s="108"/>
      <c r="C14" s="108"/>
      <c r="D14" s="108"/>
      <c r="E14" s="108"/>
      <c r="F14" s="108"/>
      <c r="G14" s="108"/>
      <c r="H14" s="7"/>
    </row>
    <row r="15" spans="1:8" ht="46.8">
      <c r="A15" s="225" t="s">
        <v>485</v>
      </c>
      <c r="B15" s="225"/>
      <c r="C15" s="225"/>
      <c r="D15" s="225"/>
      <c r="E15" s="225"/>
      <c r="F15" s="225"/>
      <c r="G15" s="225"/>
      <c r="H15" s="225"/>
    </row>
    <row r="16" spans="1:8" ht="46.8">
      <c r="B16" s="109"/>
      <c r="C16" s="109"/>
      <c r="D16" s="109"/>
      <c r="E16" s="109"/>
      <c r="F16" s="7"/>
      <c r="G16" s="7"/>
      <c r="H16" s="7"/>
    </row>
    <row r="17" spans="1:8" ht="46.8">
      <c r="A17" s="225" t="s">
        <v>486</v>
      </c>
      <c r="B17" s="225"/>
      <c r="C17" s="225"/>
      <c r="D17" s="225"/>
      <c r="E17" s="225"/>
      <c r="F17" s="225"/>
      <c r="G17" s="225"/>
      <c r="H17" s="225"/>
    </row>
    <row r="18" spans="1:8" ht="46.8">
      <c r="B18" s="108"/>
      <c r="C18" s="108"/>
      <c r="D18" s="108"/>
      <c r="E18" s="108"/>
      <c r="F18" s="108"/>
      <c r="G18" s="108"/>
      <c r="H18" s="7"/>
    </row>
    <row r="19" spans="1:8" ht="46.8">
      <c r="A19" s="225" t="s">
        <v>487</v>
      </c>
      <c r="B19" s="225"/>
      <c r="C19" s="225"/>
      <c r="D19" s="225"/>
      <c r="E19" s="225"/>
      <c r="F19" s="225"/>
      <c r="G19" s="225"/>
      <c r="H19" s="225"/>
    </row>
    <row r="20" spans="1:8">
      <c r="B20" s="7"/>
      <c r="C20" s="7"/>
      <c r="D20" s="7"/>
      <c r="E20" s="7"/>
      <c r="F20" s="7"/>
      <c r="G20" s="7"/>
      <c r="H20" s="7"/>
    </row>
    <row r="21" spans="1:8">
      <c r="B21" s="7"/>
      <c r="C21" s="7"/>
      <c r="D21" s="7"/>
      <c r="E21" s="7"/>
      <c r="F21" s="7"/>
      <c r="G21" s="7"/>
      <c r="H21" s="7"/>
    </row>
    <row r="22" spans="1:8">
      <c r="B22" s="7"/>
      <c r="C22" s="7"/>
      <c r="D22" s="7"/>
      <c r="E22" s="7"/>
      <c r="F22" s="7"/>
      <c r="G22" s="7"/>
      <c r="H22" s="7"/>
    </row>
    <row r="23" spans="1:8">
      <c r="B23" s="7"/>
      <c r="C23" s="7"/>
      <c r="D23" s="7"/>
      <c r="E23" s="7"/>
      <c r="F23" s="7"/>
      <c r="G23" s="7"/>
      <c r="H23" s="7"/>
    </row>
    <row r="24" spans="1:8">
      <c r="B24" s="7"/>
      <c r="C24" s="7"/>
      <c r="D24" s="7"/>
      <c r="E24" s="7"/>
      <c r="F24" s="7"/>
      <c r="G24" s="7"/>
      <c r="H24" s="7"/>
    </row>
  </sheetData>
  <mergeCells count="4">
    <mergeCell ref="A15:H15"/>
    <mergeCell ref="A13:H13"/>
    <mergeCell ref="A17:H17"/>
    <mergeCell ref="A19:H19"/>
  </mergeCells>
  <pageMargins left="0.7" right="0.7" top="0.75" bottom="0.75" header="0.3" footer="0.3"/>
  <pageSetup scale="9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BB4C4-ED67-4AB4-8195-2BFFE35B3CD7}">
  <sheetPr>
    <pageSetUpPr fitToPage="1"/>
  </sheetPr>
  <dimension ref="A1:B22"/>
  <sheetViews>
    <sheetView zoomScale="90" zoomScaleNormal="90" workbookViewId="0">
      <selection activeCell="J14" sqref="J14"/>
    </sheetView>
  </sheetViews>
  <sheetFormatPr baseColWidth="10" defaultColWidth="84.88671875" defaultRowHeight="14.4"/>
  <cols>
    <col min="1" max="1" width="2.6640625" style="7" customWidth="1"/>
    <col min="2" max="2" width="111" style="7" customWidth="1"/>
    <col min="3" max="16384" width="84.88671875" style="7"/>
  </cols>
  <sheetData>
    <row r="1" spans="1:2" ht="15" customHeight="1" thickBot="1">
      <c r="A1" s="173"/>
    </row>
    <row r="2" spans="1:2" s="121" customFormat="1" ht="25.2" customHeight="1">
      <c r="B2" s="174" t="s">
        <v>0</v>
      </c>
    </row>
    <row r="3" spans="1:2" s="121" customFormat="1" ht="25.2" customHeight="1" thickBot="1">
      <c r="B3" s="175" t="s">
        <v>462</v>
      </c>
    </row>
    <row r="4" spans="1:2">
      <c r="A4" s="107"/>
      <c r="B4" s="107"/>
    </row>
    <row r="5" spans="1:2">
      <c r="A5" s="107"/>
      <c r="B5" s="107"/>
    </row>
    <row r="6" spans="1:2">
      <c r="A6" s="107"/>
      <c r="B6" s="107" t="s">
        <v>269</v>
      </c>
    </row>
    <row r="7" spans="1:2">
      <c r="A7" s="107"/>
      <c r="B7" s="107" t="s">
        <v>458</v>
      </c>
    </row>
    <row r="8" spans="1:2">
      <c r="A8" s="107"/>
      <c r="B8" s="107"/>
    </row>
    <row r="10" spans="1:2">
      <c r="B10" s="7" t="s">
        <v>453</v>
      </c>
    </row>
    <row r="12" spans="1:2">
      <c r="B12" s="7" t="s">
        <v>454</v>
      </c>
    </row>
    <row r="14" spans="1:2">
      <c r="B14" s="7" t="s">
        <v>455</v>
      </c>
    </row>
    <row r="16" spans="1:2">
      <c r="B16" s="7" t="s">
        <v>495</v>
      </c>
    </row>
    <row r="18" spans="2:2">
      <c r="B18" s="7" t="s">
        <v>465</v>
      </c>
    </row>
    <row r="20" spans="2:2">
      <c r="B20" s="7" t="s">
        <v>464</v>
      </c>
    </row>
    <row r="22" spans="2:2">
      <c r="B22" s="7" t="s">
        <v>506</v>
      </c>
    </row>
  </sheetData>
  <pageMargins left="0.7" right="0.7" top="0.75" bottom="0.75" header="0.3" footer="0.3"/>
  <pageSetup scale="9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39"/>
  <sheetViews>
    <sheetView topLeftCell="A11" zoomScale="90" zoomScaleNormal="90" workbookViewId="0">
      <selection activeCell="K32" sqref="K32"/>
    </sheetView>
  </sheetViews>
  <sheetFormatPr baseColWidth="10" defaultRowHeight="14.4"/>
  <cols>
    <col min="1" max="1" width="2.6640625" customWidth="1"/>
    <col min="3" max="3" width="26.6640625" customWidth="1"/>
    <col min="6" max="6" width="15.44140625" style="35" customWidth="1"/>
    <col min="7" max="7" width="27.109375" customWidth="1"/>
    <col min="8" max="8" width="16" bestFit="1" customWidth="1"/>
  </cols>
  <sheetData>
    <row r="1" spans="2:8" ht="15" customHeight="1" thickBot="1">
      <c r="B1" s="3"/>
      <c r="C1" s="3"/>
      <c r="D1" s="3"/>
      <c r="E1" s="3"/>
      <c r="F1" s="3"/>
      <c r="G1" s="3"/>
      <c r="H1" s="3"/>
    </row>
    <row r="2" spans="2:8" s="121" customFormat="1" ht="25.2" customHeight="1">
      <c r="B2" s="232" t="s">
        <v>0</v>
      </c>
      <c r="C2" s="233"/>
      <c r="D2" s="233"/>
      <c r="E2" s="233"/>
      <c r="F2" s="233"/>
      <c r="G2" s="234"/>
    </row>
    <row r="3" spans="2:8" s="121" customFormat="1" ht="25.2" customHeight="1" thickBot="1">
      <c r="B3" s="235" t="s">
        <v>453</v>
      </c>
      <c r="C3" s="236"/>
      <c r="D3" s="236"/>
      <c r="E3" s="236"/>
      <c r="F3" s="236"/>
      <c r="G3" s="237"/>
    </row>
    <row r="4" spans="2:8" ht="15" customHeight="1" thickBot="1"/>
    <row r="5" spans="2:8" ht="15" thickTop="1">
      <c r="B5" s="19"/>
      <c r="C5" s="20"/>
      <c r="D5" s="20"/>
      <c r="E5" s="20"/>
      <c r="F5" s="36"/>
      <c r="G5" s="21"/>
    </row>
    <row r="6" spans="2:8">
      <c r="B6" s="229" t="s">
        <v>0</v>
      </c>
      <c r="C6" s="230"/>
      <c r="D6" s="230"/>
      <c r="E6" s="230"/>
      <c r="F6" s="230"/>
      <c r="G6" s="231"/>
    </row>
    <row r="7" spans="2:8" ht="21">
      <c r="B7" s="22"/>
      <c r="C7" s="23"/>
      <c r="D7" s="23"/>
      <c r="E7" s="23"/>
      <c r="F7" s="37"/>
      <c r="G7" s="24"/>
    </row>
    <row r="8" spans="2:8">
      <c r="B8" s="226" t="s">
        <v>92</v>
      </c>
      <c r="C8" s="227"/>
      <c r="D8" s="227"/>
      <c r="E8" s="227"/>
      <c r="F8" s="227"/>
      <c r="G8" s="228"/>
    </row>
    <row r="9" spans="2:8">
      <c r="B9" s="26" t="s">
        <v>466</v>
      </c>
      <c r="F9" s="38">
        <v>101517400</v>
      </c>
      <c r="G9" s="27"/>
    </row>
    <row r="10" spans="2:8">
      <c r="B10" s="26"/>
      <c r="F10" s="38"/>
      <c r="G10" s="27"/>
    </row>
    <row r="11" spans="2:8">
      <c r="B11" s="26" t="s">
        <v>265</v>
      </c>
      <c r="E11" s="28"/>
      <c r="F11" s="38">
        <v>3053600</v>
      </c>
      <c r="G11" s="29"/>
    </row>
    <row r="12" spans="2:8">
      <c r="B12" s="26"/>
      <c r="E12" s="28"/>
      <c r="F12" s="39"/>
      <c r="G12" s="29"/>
    </row>
    <row r="13" spans="2:8">
      <c r="B13" s="26" t="s">
        <v>474</v>
      </c>
      <c r="E13" s="28"/>
      <c r="F13" s="38">
        <v>668214.17000000004</v>
      </c>
      <c r="G13" s="29"/>
    </row>
    <row r="14" spans="2:8">
      <c r="B14" s="26"/>
      <c r="E14" s="28"/>
      <c r="F14" s="38"/>
      <c r="G14" s="29"/>
    </row>
    <row r="15" spans="2:8">
      <c r="B15" s="26" t="s">
        <v>89</v>
      </c>
      <c r="E15" s="28"/>
      <c r="F15" s="39" cm="1">
        <f t="array" ref="F15:F16">+'[1] 2 Cierre Presupuesto Ingresos'!H8:H9</f>
        <v>145416949.00999999</v>
      </c>
      <c r="G15" s="29"/>
    </row>
    <row r="16" spans="2:8">
      <c r="B16" s="26"/>
      <c r="E16" s="28"/>
      <c r="F16" s="38">
        <v>0</v>
      </c>
      <c r="G16" s="29"/>
    </row>
    <row r="17" spans="2:8" ht="15" thickBot="1">
      <c r="B17" s="26" t="s">
        <v>94</v>
      </c>
      <c r="E17" s="28"/>
      <c r="F17" s="39">
        <v>10029728.33</v>
      </c>
      <c r="G17" s="29"/>
    </row>
    <row r="18" spans="2:8">
      <c r="B18" s="26"/>
      <c r="E18" s="31"/>
      <c r="F18" s="40">
        <v>0</v>
      </c>
      <c r="G18" s="29"/>
    </row>
    <row r="19" spans="2:8" ht="15" thickBot="1">
      <c r="B19" s="25" t="s">
        <v>267</v>
      </c>
      <c r="E19" s="28"/>
      <c r="F19" s="38"/>
      <c r="G19" s="32">
        <f>SUM(F9:F17)</f>
        <v>260685891.51000002</v>
      </c>
    </row>
    <row r="20" spans="2:8" ht="15" thickTop="1">
      <c r="B20" s="26"/>
      <c r="E20" s="28"/>
      <c r="F20" s="38"/>
      <c r="G20" s="29"/>
    </row>
    <row r="21" spans="2:8">
      <c r="B21" s="226" t="s">
        <v>502</v>
      </c>
      <c r="C21" s="227"/>
      <c r="D21" s="227"/>
      <c r="E21" s="227"/>
      <c r="F21" s="227"/>
      <c r="G21" s="228"/>
    </row>
    <row r="22" spans="2:8">
      <c r="B22" s="26"/>
      <c r="F22" s="41"/>
      <c r="G22" s="27"/>
    </row>
    <row r="23" spans="2:8">
      <c r="B23" s="26" t="s">
        <v>93</v>
      </c>
      <c r="F23" s="41"/>
      <c r="G23" s="27"/>
      <c r="H23" s="192"/>
    </row>
    <row r="24" spans="2:8">
      <c r="B24" s="26"/>
      <c r="E24" s="28"/>
      <c r="F24" s="39"/>
      <c r="G24" s="29"/>
      <c r="H24" s="192"/>
    </row>
    <row r="25" spans="2:8">
      <c r="B25" s="26" t="s">
        <v>469</v>
      </c>
      <c r="E25" s="34"/>
      <c r="F25" s="39">
        <f>+'3. Estado Analítico del Ppto'!G8</f>
        <v>73633255.600000009</v>
      </c>
      <c r="G25" s="29"/>
      <c r="H25" s="35"/>
    </row>
    <row r="26" spans="2:8">
      <c r="B26" s="26"/>
      <c r="E26" s="30"/>
      <c r="F26" s="39"/>
      <c r="G26" s="29"/>
      <c r="H26" s="35"/>
    </row>
    <row r="27" spans="2:8">
      <c r="B27" s="26" t="s">
        <v>467</v>
      </c>
      <c r="E27" s="34"/>
      <c r="F27" s="39">
        <f>+'3. Estado Analítico del Ppto'!G16</f>
        <v>7323599.8714666832</v>
      </c>
      <c r="G27" s="29"/>
      <c r="H27" s="35"/>
    </row>
    <row r="28" spans="2:8">
      <c r="B28" s="26"/>
      <c r="E28" s="30"/>
      <c r="F28" s="39"/>
      <c r="G28" s="29"/>
      <c r="H28" s="35"/>
    </row>
    <row r="29" spans="2:8">
      <c r="B29" s="26" t="s">
        <v>468</v>
      </c>
      <c r="E29" s="34"/>
      <c r="F29" s="39">
        <f>+'3. Estado Analítico del Ppto'!G26</f>
        <v>24127002.66</v>
      </c>
      <c r="G29" s="29"/>
      <c r="H29" s="35"/>
    </row>
    <row r="30" spans="2:8">
      <c r="B30" s="26"/>
      <c r="E30" s="30"/>
      <c r="F30" s="39"/>
      <c r="G30" s="29"/>
      <c r="H30" s="35"/>
    </row>
    <row r="31" spans="2:8">
      <c r="B31" s="26" t="s">
        <v>470</v>
      </c>
      <c r="E31" s="34"/>
      <c r="F31" s="39">
        <f>+'3. Estado Analítico del Ppto'!G36</f>
        <v>145569955.90000001</v>
      </c>
      <c r="G31" s="29"/>
      <c r="H31" s="35"/>
    </row>
    <row r="32" spans="2:8">
      <c r="B32" s="26"/>
      <c r="E32" s="30"/>
      <c r="F32" s="39"/>
      <c r="G32" s="29"/>
      <c r="H32" s="35"/>
    </row>
    <row r="33" spans="2:8" ht="15" thickBot="1">
      <c r="B33" s="26" t="s">
        <v>471</v>
      </c>
      <c r="E33" s="34"/>
      <c r="F33" s="39">
        <f>+'3. Estado Analítico del Ppto'!G46</f>
        <v>8784465.3599999994</v>
      </c>
      <c r="G33" s="29"/>
      <c r="H33" s="35"/>
    </row>
    <row r="34" spans="2:8">
      <c r="B34" s="26"/>
      <c r="E34" s="31"/>
      <c r="F34" s="40"/>
      <c r="G34" s="29"/>
      <c r="H34" s="35"/>
    </row>
    <row r="35" spans="2:8" ht="15" thickBot="1">
      <c r="B35" s="25" t="s">
        <v>496</v>
      </c>
      <c r="E35" s="33"/>
      <c r="F35" s="41"/>
      <c r="G35" s="185">
        <f>SUM(F25:F33)</f>
        <v>259438279.39146668</v>
      </c>
      <c r="H35" s="192"/>
    </row>
    <row r="36" spans="2:8" ht="28.5" customHeight="1" thickTop="1">
      <c r="B36" s="25"/>
      <c r="E36" s="33"/>
      <c r="F36" s="41"/>
      <c r="G36" s="29"/>
      <c r="H36" s="192"/>
    </row>
    <row r="37" spans="2:8" s="203" customFormat="1" ht="16.8" customHeight="1" thickBot="1">
      <c r="B37" s="198" t="s">
        <v>500</v>
      </c>
      <c r="C37" s="199"/>
      <c r="D37" s="199"/>
      <c r="E37" s="200"/>
      <c r="F37" s="201"/>
      <c r="G37" s="204">
        <v>1247613</v>
      </c>
      <c r="H37" s="202"/>
    </row>
    <row r="38" spans="2:8" s="191" customFormat="1" ht="15.6" thickTop="1" thickBot="1">
      <c r="B38" s="187"/>
      <c r="C38" s="188"/>
      <c r="D38" s="188"/>
      <c r="E38" s="189"/>
      <c r="F38" s="190"/>
      <c r="G38" s="185"/>
      <c r="H38" s="193"/>
    </row>
    <row r="39" spans="2:8" s="191" customFormat="1" ht="15" thickTop="1">
      <c r="B39" s="194"/>
      <c r="C39" s="194"/>
      <c r="D39" s="194"/>
      <c r="E39" s="195"/>
      <c r="F39" s="196"/>
      <c r="G39" s="197"/>
      <c r="H39" s="193"/>
    </row>
  </sheetData>
  <mergeCells count="5">
    <mergeCell ref="B21:G21"/>
    <mergeCell ref="B6:G6"/>
    <mergeCell ref="B8:G8"/>
    <mergeCell ref="B2:G2"/>
    <mergeCell ref="B3:G3"/>
  </mergeCells>
  <pageMargins left="0.7" right="0.7" top="0.75" bottom="0.75" header="0.3" footer="0.3"/>
  <pageSetup scale="8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3334D-5828-43F3-8064-550E2CBF2F92}">
  <sheetPr>
    <pageSetUpPr fitToPage="1"/>
  </sheetPr>
  <dimension ref="B1:N20"/>
  <sheetViews>
    <sheetView zoomScale="70" zoomScaleNormal="70" workbookViewId="0">
      <selection activeCell="J14" sqref="J14"/>
    </sheetView>
  </sheetViews>
  <sheetFormatPr baseColWidth="10" defaultRowHeight="14.4"/>
  <cols>
    <col min="1" max="1" width="2.6640625" customWidth="1"/>
    <col min="2" max="2" width="25.109375" style="12" customWidth="1"/>
    <col min="3" max="3" width="24.44140625" style="16" customWidth="1"/>
    <col min="4" max="4" width="17.33203125" style="2" bestFit="1" customWidth="1"/>
    <col min="5" max="5" width="16" style="2" bestFit="1" customWidth="1"/>
    <col min="6" max="6" width="15.44140625" style="8" bestFit="1" customWidth="1"/>
    <col min="7" max="7" width="18.44140625" customWidth="1"/>
    <col min="8" max="8" width="20" bestFit="1" customWidth="1"/>
  </cols>
  <sheetData>
    <row r="1" spans="2:14" ht="15" customHeight="1" thickBot="1">
      <c r="B1" s="14"/>
      <c r="C1" s="14"/>
      <c r="D1" s="14"/>
      <c r="E1" s="14"/>
      <c r="F1" s="14"/>
      <c r="G1" s="14"/>
      <c r="H1" s="14"/>
      <c r="I1" s="14"/>
      <c r="J1" s="14"/>
      <c r="K1" s="14"/>
      <c r="L1" s="14"/>
      <c r="M1" s="14"/>
    </row>
    <row r="2" spans="2:14" s="121" customFormat="1" ht="25.2" customHeight="1">
      <c r="B2" s="232" t="s">
        <v>0</v>
      </c>
      <c r="C2" s="233"/>
      <c r="D2" s="233"/>
      <c r="E2" s="233"/>
      <c r="F2" s="233"/>
      <c r="G2" s="234"/>
    </row>
    <row r="3" spans="2:14" s="121" customFormat="1" ht="25.2" customHeight="1" thickBot="1">
      <c r="B3" s="235" t="s">
        <v>454</v>
      </c>
      <c r="C3" s="236"/>
      <c r="D3" s="236"/>
      <c r="E3" s="236"/>
      <c r="F3" s="236"/>
      <c r="G3" s="237"/>
    </row>
    <row r="4" spans="2:14" ht="15" customHeight="1">
      <c r="B4" s="13"/>
      <c r="C4" s="15"/>
      <c r="D4" s="11"/>
      <c r="E4" s="11"/>
      <c r="F4" s="11"/>
      <c r="G4" s="11"/>
      <c r="H4" s="11"/>
    </row>
    <row r="5" spans="2:14" s="17" customFormat="1" ht="15" customHeight="1">
      <c r="B5" s="238" t="s">
        <v>81</v>
      </c>
      <c r="C5" s="238"/>
      <c r="D5" s="239" t="s">
        <v>83</v>
      </c>
      <c r="E5" s="239" t="s">
        <v>91</v>
      </c>
      <c r="F5" s="239" t="s">
        <v>489</v>
      </c>
      <c r="G5" s="239" t="s">
        <v>459</v>
      </c>
      <c r="H5" s="239" t="s">
        <v>490</v>
      </c>
    </row>
    <row r="6" spans="2:14" s="17" customFormat="1" ht="50.25" customHeight="1">
      <c r="B6" s="238"/>
      <c r="C6" s="238"/>
      <c r="D6" s="239"/>
      <c r="E6" s="239"/>
      <c r="F6" s="239"/>
      <c r="G6" s="239"/>
      <c r="H6" s="239"/>
    </row>
    <row r="7" spans="2:14" s="17" customFormat="1" ht="51" customHeight="1">
      <c r="B7" s="176" t="s">
        <v>472</v>
      </c>
      <c r="C7" s="61" t="s">
        <v>461</v>
      </c>
      <c r="D7" s="177">
        <v>102617800</v>
      </c>
      <c r="E7" s="178"/>
      <c r="F7" s="178">
        <v>1100400</v>
      </c>
      <c r="G7" s="177">
        <v>101517400</v>
      </c>
      <c r="H7" s="179">
        <v>101517400</v>
      </c>
    </row>
    <row r="8" spans="2:14" s="17" customFormat="1" ht="32.25" customHeight="1">
      <c r="B8" s="241" t="s">
        <v>473</v>
      </c>
      <c r="C8" s="61" t="s">
        <v>460</v>
      </c>
      <c r="D8" s="178">
        <v>153312181.83000001</v>
      </c>
      <c r="E8" s="178"/>
      <c r="F8" s="178">
        <v>12111317.830000013</v>
      </c>
      <c r="G8" s="178">
        <v>141200864</v>
      </c>
      <c r="H8" s="242">
        <v>145416949.00999999</v>
      </c>
      <c r="I8" s="98"/>
    </row>
    <row r="9" spans="2:14" s="17" customFormat="1" ht="30.6" customHeight="1">
      <c r="B9" s="241"/>
      <c r="C9" s="61" t="s">
        <v>463</v>
      </c>
      <c r="D9" s="178">
        <v>4599365.45</v>
      </c>
      <c r="E9" s="178"/>
      <c r="F9" s="178">
        <v>383280.44000000041</v>
      </c>
      <c r="G9" s="178">
        <v>4216085.01</v>
      </c>
      <c r="H9" s="242"/>
      <c r="K9" s="98"/>
    </row>
    <row r="10" spans="2:14" s="17" customFormat="1" ht="18" customHeight="1">
      <c r="B10" s="181" t="s">
        <v>265</v>
      </c>
      <c r="C10" s="182" t="s">
        <v>476</v>
      </c>
      <c r="D10" s="183" t="s">
        <v>76</v>
      </c>
      <c r="E10" s="183">
        <v>3053600</v>
      </c>
      <c r="F10" s="183"/>
      <c r="G10" s="183">
        <v>3053600</v>
      </c>
      <c r="H10" s="180">
        <v>3053600</v>
      </c>
    </row>
    <row r="11" spans="2:14" s="17" customFormat="1" ht="35.4" customHeight="1">
      <c r="B11" s="181" t="s">
        <v>474</v>
      </c>
      <c r="C11" s="182" t="s">
        <v>475</v>
      </c>
      <c r="D11" s="183"/>
      <c r="E11" s="183">
        <v>668214.17000000004</v>
      </c>
      <c r="F11" s="183"/>
      <c r="G11" s="183">
        <v>668214.17000000004</v>
      </c>
      <c r="H11" s="180">
        <v>668214.17000000004</v>
      </c>
      <c r="K11" s="98"/>
    </row>
    <row r="12" spans="2:14" s="17" customFormat="1" ht="30.6" customHeight="1">
      <c r="B12" s="243" t="s">
        <v>94</v>
      </c>
      <c r="C12" s="182" t="s">
        <v>176</v>
      </c>
      <c r="D12" s="183"/>
      <c r="E12" s="183">
        <v>1761699.33</v>
      </c>
      <c r="F12" s="183"/>
      <c r="G12" s="183">
        <v>1761699.33</v>
      </c>
      <c r="H12" s="242">
        <v>10029728.33</v>
      </c>
      <c r="N12" s="98"/>
    </row>
    <row r="13" spans="2:14" s="17" customFormat="1" ht="33" customHeight="1">
      <c r="B13" s="243"/>
      <c r="C13" s="61" t="s">
        <v>477</v>
      </c>
      <c r="D13" s="178"/>
      <c r="E13" s="178">
        <v>8268029</v>
      </c>
      <c r="F13" s="178"/>
      <c r="G13" s="177">
        <v>8268029</v>
      </c>
      <c r="H13" s="242"/>
      <c r="I13" s="98"/>
      <c r="N13" s="98"/>
    </row>
    <row r="14" spans="2:14" s="17" customFormat="1" ht="16.95" customHeight="1">
      <c r="B14" s="240" t="s">
        <v>456</v>
      </c>
      <c r="C14" s="240"/>
      <c r="D14" s="184">
        <f t="shared" ref="D14:G14" si="0">SUM(D7:D13)</f>
        <v>260529347.28</v>
      </c>
      <c r="E14" s="184">
        <f t="shared" si="0"/>
        <v>13751542.5</v>
      </c>
      <c r="F14" s="184">
        <f t="shared" si="0"/>
        <v>13594998.270000014</v>
      </c>
      <c r="G14" s="184">
        <f t="shared" si="0"/>
        <v>260685891.50999999</v>
      </c>
      <c r="H14" s="184">
        <f>SUM(H7:H13)</f>
        <v>260685891.50999999</v>
      </c>
      <c r="I14" s="83"/>
      <c r="N14" s="98"/>
    </row>
    <row r="15" spans="2:14">
      <c r="N15" s="84"/>
    </row>
    <row r="16" spans="2:14">
      <c r="E16" s="18"/>
    </row>
    <row r="17" spans="4:9">
      <c r="D17" s="18"/>
      <c r="E17" s="82"/>
    </row>
    <row r="18" spans="4:9">
      <c r="D18" s="18"/>
      <c r="E18" s="82"/>
    </row>
    <row r="19" spans="4:9">
      <c r="I19" s="84"/>
    </row>
    <row r="20" spans="4:9">
      <c r="E20" s="82"/>
    </row>
  </sheetData>
  <mergeCells count="13">
    <mergeCell ref="B14:C14"/>
    <mergeCell ref="H5:H6"/>
    <mergeCell ref="B8:B9"/>
    <mergeCell ref="H8:H9"/>
    <mergeCell ref="B12:B13"/>
    <mergeCell ref="H12:H13"/>
    <mergeCell ref="B2:G2"/>
    <mergeCell ref="B3:G3"/>
    <mergeCell ref="B5:C6"/>
    <mergeCell ref="D5:D6"/>
    <mergeCell ref="E5:E6"/>
    <mergeCell ref="F5:F6"/>
    <mergeCell ref="G5:G6"/>
  </mergeCells>
  <pageMargins left="0.7" right="0.7" top="0.75" bottom="0.75" header="0.3" footer="0.3"/>
  <pageSetup scale="6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99FF"/>
  </sheetPr>
  <dimension ref="A1:Q22"/>
  <sheetViews>
    <sheetView workbookViewId="0">
      <selection activeCell="G14" sqref="G14"/>
    </sheetView>
  </sheetViews>
  <sheetFormatPr baseColWidth="10" defaultColWidth="11.44140625" defaultRowHeight="14.4"/>
  <cols>
    <col min="1" max="1" width="35" style="7" bestFit="1" customWidth="1"/>
    <col min="2" max="2" width="15.109375" style="7" customWidth="1"/>
    <col min="3" max="3" width="15.33203125" style="7" bestFit="1" customWidth="1"/>
    <col min="4" max="4" width="15" style="7" bestFit="1" customWidth="1"/>
    <col min="5" max="5" width="18.6640625" style="7" bestFit="1" customWidth="1"/>
    <col min="6" max="6" width="21.44140625" style="7" hidden="1" customWidth="1"/>
    <col min="7" max="7" width="14.44140625" style="7" customWidth="1"/>
    <col min="8" max="8" width="9.6640625" style="7" customWidth="1"/>
    <col min="9" max="9" width="17.88671875" style="7" bestFit="1" customWidth="1"/>
    <col min="10" max="16384" width="11.44140625" style="7"/>
  </cols>
  <sheetData>
    <row r="1" spans="1:17">
      <c r="A1" s="247" t="s">
        <v>0</v>
      </c>
      <c r="B1" s="248"/>
      <c r="C1" s="248"/>
      <c r="D1" s="248"/>
      <c r="E1" s="248"/>
      <c r="F1" s="248"/>
      <c r="G1" s="248"/>
      <c r="H1" s="248"/>
    </row>
    <row r="2" spans="1:17">
      <c r="A2" s="244" t="s">
        <v>88</v>
      </c>
      <c r="B2" s="245"/>
      <c r="C2" s="245"/>
      <c r="D2" s="245"/>
      <c r="E2" s="245"/>
      <c r="F2" s="245"/>
      <c r="G2" s="245"/>
      <c r="H2" s="245"/>
      <c r="I2" s="3"/>
      <c r="J2" s="3"/>
      <c r="K2" s="3"/>
      <c r="L2" s="3"/>
      <c r="M2" s="3"/>
      <c r="N2" s="3"/>
      <c r="O2" s="3"/>
      <c r="P2" s="3"/>
      <c r="Q2" s="3"/>
    </row>
    <row r="3" spans="1:17" ht="15">
      <c r="A3" s="246" t="s">
        <v>175</v>
      </c>
      <c r="B3" s="246"/>
      <c r="C3" s="246"/>
      <c r="D3" s="246"/>
      <c r="E3" s="246"/>
      <c r="F3" s="246"/>
      <c r="G3" s="246"/>
      <c r="H3" s="246"/>
      <c r="I3" s="14"/>
      <c r="J3" s="14"/>
      <c r="K3" s="14"/>
      <c r="L3" s="14"/>
      <c r="M3" s="14"/>
      <c r="N3" s="14"/>
      <c r="O3" s="14"/>
      <c r="P3" s="14"/>
      <c r="Q3" s="14"/>
    </row>
    <row r="4" spans="1:17" ht="15" thickBot="1"/>
    <row r="5" spans="1:17" s="10" customFormat="1" ht="51" customHeight="1">
      <c r="A5" s="53" t="s">
        <v>3</v>
      </c>
      <c r="B5" s="54" t="s">
        <v>95</v>
      </c>
      <c r="C5" s="55" t="s">
        <v>96</v>
      </c>
      <c r="D5" s="54" t="s">
        <v>86</v>
      </c>
      <c r="E5" s="54" t="s">
        <v>84</v>
      </c>
      <c r="F5" s="54" t="s">
        <v>173</v>
      </c>
      <c r="G5" s="54" t="s">
        <v>85</v>
      </c>
      <c r="H5" s="56" t="s">
        <v>87</v>
      </c>
    </row>
    <row r="6" spans="1:17" s="74" customFormat="1">
      <c r="A6" s="72" t="s">
        <v>77</v>
      </c>
      <c r="B6" s="73" t="e">
        <f>+#REF!</f>
        <v>#REF!</v>
      </c>
      <c r="C6" s="73" t="e">
        <f>+D6-B6</f>
        <v>#REF!</v>
      </c>
      <c r="D6" s="57" t="e">
        <f>+#REF!</f>
        <v>#REF!</v>
      </c>
      <c r="E6" s="57" t="e">
        <f>+#REF!</f>
        <v>#REF!</v>
      </c>
      <c r="F6" s="57"/>
      <c r="G6" s="57" t="e">
        <f>+D6-E6</f>
        <v>#REF!</v>
      </c>
      <c r="H6" s="58" t="e">
        <f>+E6/D6</f>
        <v>#REF!</v>
      </c>
    </row>
    <row r="7" spans="1:17" s="74" customFormat="1">
      <c r="A7" s="72" t="s">
        <v>78</v>
      </c>
      <c r="B7" s="73" t="e">
        <f>+#REF!</f>
        <v>#REF!</v>
      </c>
      <c r="C7" s="73" t="e">
        <f>+D7-B7</f>
        <v>#REF!</v>
      </c>
      <c r="D7" s="59" t="e">
        <f>+#REF!</f>
        <v>#REF!</v>
      </c>
      <c r="E7" s="59" t="e">
        <f>+#REF!</f>
        <v>#REF!</v>
      </c>
      <c r="F7" s="59"/>
      <c r="G7" s="59" t="e">
        <f>+D7-E7</f>
        <v>#REF!</v>
      </c>
      <c r="H7" s="58" t="e">
        <f t="shared" ref="H7:H10" si="0">+E7/D7</f>
        <v>#REF!</v>
      </c>
    </row>
    <row r="8" spans="1:17" s="74" customFormat="1">
      <c r="A8" s="72" t="s">
        <v>266</v>
      </c>
      <c r="B8" s="73" t="e">
        <f>+#REF!</f>
        <v>#REF!</v>
      </c>
      <c r="C8" s="73" t="e">
        <f>+D8-B8</f>
        <v>#REF!</v>
      </c>
      <c r="D8" s="59" t="e">
        <f>+#REF!</f>
        <v>#REF!</v>
      </c>
      <c r="E8" s="59" t="e">
        <f>+#REF!</f>
        <v>#REF!</v>
      </c>
      <c r="F8" s="59"/>
      <c r="G8" s="59" t="e">
        <f>+D8-E8</f>
        <v>#REF!</v>
      </c>
      <c r="H8" s="58" t="e">
        <f t="shared" si="0"/>
        <v>#REF!</v>
      </c>
    </row>
    <row r="9" spans="1:17" s="74" customFormat="1" ht="27.75" customHeight="1">
      <c r="A9" s="106" t="s">
        <v>268</v>
      </c>
      <c r="B9" s="75" t="e">
        <f>+#REF!+157911547</f>
        <v>#REF!</v>
      </c>
      <c r="C9" s="75" t="e">
        <f>+D9-B9</f>
        <v>#REF!</v>
      </c>
      <c r="D9" s="59" t="e">
        <f>+#REF!+145416949</f>
        <v>#REF!</v>
      </c>
      <c r="E9" s="59" t="e">
        <f>+#REF!+145416949</f>
        <v>#REF!</v>
      </c>
      <c r="F9" s="59">
        <v>0</v>
      </c>
      <c r="G9" s="59" t="e">
        <f>+D9-E9-F9</f>
        <v>#REF!</v>
      </c>
      <c r="H9" s="58" t="e">
        <f t="shared" si="0"/>
        <v>#REF!</v>
      </c>
    </row>
    <row r="10" spans="1:17" s="74" customFormat="1">
      <c r="A10" s="72" t="s">
        <v>174</v>
      </c>
      <c r="B10" s="73" t="e">
        <f>+#REF!</f>
        <v>#REF!</v>
      </c>
      <c r="C10" s="76" t="e">
        <f>+D10-B10</f>
        <v>#REF!</v>
      </c>
      <c r="D10" s="57" t="e">
        <f>+#REF!</f>
        <v>#REF!</v>
      </c>
      <c r="E10" s="57" t="e">
        <f>+#REF!</f>
        <v>#REF!</v>
      </c>
      <c r="F10" s="57"/>
      <c r="G10" s="57" t="e">
        <f>+D10-E10</f>
        <v>#REF!</v>
      </c>
      <c r="H10" s="58" t="e">
        <f t="shared" si="0"/>
        <v>#REF!</v>
      </c>
    </row>
    <row r="11" spans="1:17" s="74" customFormat="1">
      <c r="A11" s="60"/>
      <c r="B11" s="61"/>
      <c r="C11" s="61"/>
      <c r="D11" s="57"/>
      <c r="E11" s="57"/>
      <c r="F11" s="57"/>
      <c r="G11" s="57"/>
      <c r="H11" s="62"/>
    </row>
    <row r="12" spans="1:17" s="5" customFormat="1" ht="15" thickBot="1">
      <c r="A12" s="63" t="s">
        <v>80</v>
      </c>
      <c r="B12" s="64" t="e">
        <f>SUM(B6:B11)</f>
        <v>#REF!</v>
      </c>
      <c r="C12" s="65" t="e">
        <f>SUM(C6:C11)</f>
        <v>#REF!</v>
      </c>
      <c r="D12" s="66" t="e">
        <f>SUM(D6:D11)</f>
        <v>#REF!</v>
      </c>
      <c r="E12" s="66" t="e">
        <f>SUM(E6:E11)</f>
        <v>#REF!</v>
      </c>
      <c r="F12" s="66">
        <f>+F9</f>
        <v>0</v>
      </c>
      <c r="G12" s="66" t="e">
        <f>SUM(G6:G11)</f>
        <v>#REF!</v>
      </c>
      <c r="H12" s="67" t="e">
        <f>+E12/D12</f>
        <v>#REF!</v>
      </c>
    </row>
    <row r="13" spans="1:17" s="5" customFormat="1">
      <c r="A13" s="100"/>
      <c r="B13" s="101"/>
      <c r="C13" s="102"/>
      <c r="D13" s="103"/>
      <c r="E13" s="103"/>
      <c r="F13" s="103"/>
      <c r="G13" s="103"/>
      <c r="H13" s="104"/>
    </row>
    <row r="14" spans="1:17" s="10" customFormat="1">
      <c r="B14" s="44"/>
      <c r="D14" s="68"/>
      <c r="E14" s="68"/>
      <c r="F14" s="68"/>
      <c r="G14" s="68"/>
    </row>
    <row r="15" spans="1:17" s="10" customFormat="1">
      <c r="D15" s="68"/>
      <c r="E15" s="68"/>
      <c r="I15" s="42"/>
    </row>
    <row r="16" spans="1:17" s="10" customFormat="1">
      <c r="G16" s="69"/>
      <c r="I16" s="42"/>
    </row>
    <row r="17" spans="2:9" s="10" customFormat="1"/>
    <row r="18" spans="2:9">
      <c r="B18" s="105"/>
      <c r="C18" s="105"/>
      <c r="D18" s="105"/>
      <c r="G18" s="9"/>
      <c r="H18" s="9"/>
      <c r="I18" s="9"/>
    </row>
    <row r="19" spans="2:9">
      <c r="D19" s="6"/>
      <c r="I19" s="70"/>
    </row>
    <row r="20" spans="2:9">
      <c r="D20" s="71"/>
      <c r="G20" s="6"/>
    </row>
    <row r="21" spans="2:9">
      <c r="D21" s="71"/>
      <c r="G21" s="9"/>
    </row>
    <row r="22" spans="2:9">
      <c r="D22" s="71"/>
      <c r="G22" s="9"/>
    </row>
  </sheetData>
  <mergeCells count="3">
    <mergeCell ref="A2:H2"/>
    <mergeCell ref="A3:H3"/>
    <mergeCell ref="A1:H1"/>
  </mergeCells>
  <pageMargins left="0.70866141732283472" right="0.70866141732283472" top="0.74803149606299213" bottom="0.74803149606299213" header="0.31496062992125984" footer="0.31496062992125984"/>
  <pageSetup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99"/>
  <sheetViews>
    <sheetView zoomScaleNormal="100" workbookViewId="0">
      <selection activeCell="K26" sqref="K26"/>
    </sheetView>
  </sheetViews>
  <sheetFormatPr baseColWidth="10" defaultColWidth="14.44140625" defaultRowHeight="15" customHeight="1"/>
  <cols>
    <col min="1" max="1" width="2.6640625" style="46" customWidth="1"/>
    <col min="2" max="2" width="9.6640625" style="46" customWidth="1"/>
    <col min="3" max="3" width="49" style="46" customWidth="1"/>
    <col min="4" max="4" width="15.109375" style="50" customWidth="1"/>
    <col min="5" max="5" width="15.33203125" style="50" customWidth="1"/>
    <col min="6" max="7" width="15.109375" style="50" customWidth="1"/>
    <col min="8" max="8" width="17.5546875" style="50" customWidth="1"/>
    <col min="9" max="9" width="10.6640625" style="50" customWidth="1"/>
    <col min="10" max="10" width="20.44140625" style="46" customWidth="1"/>
    <col min="11" max="11" width="17.88671875" style="46" customWidth="1"/>
    <col min="12" max="16384" width="14.44140625" style="46"/>
  </cols>
  <sheetData>
    <row r="1" spans="2:8" ht="15" customHeight="1" thickBot="1">
      <c r="B1" s="144"/>
      <c r="D1" s="46"/>
      <c r="E1" s="46"/>
      <c r="F1" s="46"/>
      <c r="G1" s="46"/>
      <c r="H1" s="46"/>
    </row>
    <row r="2" spans="2:8" s="121" customFormat="1" ht="25.2" customHeight="1">
      <c r="B2" s="232" t="s">
        <v>0</v>
      </c>
      <c r="C2" s="233"/>
      <c r="D2" s="233"/>
      <c r="E2" s="233"/>
      <c r="F2" s="234"/>
    </row>
    <row r="3" spans="2:8" s="121" customFormat="1" ht="25.2" customHeight="1" thickBot="1">
      <c r="B3" s="235" t="s">
        <v>455</v>
      </c>
      <c r="C3" s="236"/>
      <c r="D3" s="236"/>
      <c r="E3" s="236"/>
      <c r="F3" s="237"/>
    </row>
    <row r="4" spans="2:8" ht="15" customHeight="1">
      <c r="B4" s="145"/>
      <c r="D4" s="46"/>
      <c r="E4" s="46"/>
      <c r="F4" s="46"/>
      <c r="G4" s="46"/>
      <c r="H4" s="46"/>
    </row>
    <row r="5" spans="2:8" ht="21" customHeight="1">
      <c r="B5" s="250" t="s">
        <v>97</v>
      </c>
      <c r="C5" s="251"/>
      <c r="D5" s="252" t="s">
        <v>98</v>
      </c>
      <c r="E5" s="251"/>
      <c r="F5" s="251"/>
      <c r="G5" s="251"/>
      <c r="H5" s="253" t="s">
        <v>494</v>
      </c>
    </row>
    <row r="6" spans="2:8" ht="49.95" customHeight="1">
      <c r="B6" s="251"/>
      <c r="C6" s="251"/>
      <c r="D6" s="146" t="s">
        <v>498</v>
      </c>
      <c r="E6" s="146" t="s">
        <v>499</v>
      </c>
      <c r="F6" s="146" t="s">
        <v>99</v>
      </c>
      <c r="G6" s="146" t="s">
        <v>100</v>
      </c>
      <c r="H6" s="254"/>
    </row>
    <row r="7" spans="2:8" ht="14.4">
      <c r="B7" s="251"/>
      <c r="C7" s="251"/>
      <c r="D7" s="147">
        <v>1</v>
      </c>
      <c r="E7" s="146">
        <v>2</v>
      </c>
      <c r="F7" s="146" t="s">
        <v>101</v>
      </c>
      <c r="G7" s="147">
        <v>4</v>
      </c>
      <c r="H7" s="146" t="s">
        <v>493</v>
      </c>
    </row>
    <row r="8" spans="2:8" ht="14.4">
      <c r="B8" s="255" t="s">
        <v>102</v>
      </c>
      <c r="C8" s="256"/>
      <c r="D8" s="172">
        <f>SUM(D9:D15)</f>
        <v>72844424.753267825</v>
      </c>
      <c r="E8" s="172">
        <f t="shared" ref="E8:G8" si="0">SUM(E9:E15)</f>
        <v>838810.20181176509</v>
      </c>
      <c r="F8" s="172">
        <f>D8+E8</f>
        <v>73683234.955079585</v>
      </c>
      <c r="G8" s="172">
        <f t="shared" si="0"/>
        <v>73633255.600000009</v>
      </c>
      <c r="H8" s="172">
        <f>F8-G8</f>
        <v>49979.355079576373</v>
      </c>
    </row>
    <row r="9" spans="2:8" ht="14.4">
      <c r="B9" s="186">
        <v>1131</v>
      </c>
      <c r="C9" s="148" t="s">
        <v>103</v>
      </c>
      <c r="D9" s="149">
        <v>46281363.719999999</v>
      </c>
      <c r="E9" s="149">
        <v>-1154117.03</v>
      </c>
      <c r="F9" s="149">
        <f>D9+E9</f>
        <v>45127246.689999998</v>
      </c>
      <c r="G9" s="149">
        <v>45127246.920000002</v>
      </c>
      <c r="H9" s="149">
        <v>0</v>
      </c>
    </row>
    <row r="10" spans="2:8" ht="14.4">
      <c r="B10" s="186">
        <v>1221</v>
      </c>
      <c r="C10" s="148" t="s">
        <v>104</v>
      </c>
      <c r="D10" s="149">
        <v>3332387.6400000006</v>
      </c>
      <c r="E10" s="149">
        <v>574213.62999999989</v>
      </c>
      <c r="F10" s="149">
        <f t="shared" ref="F10:F15" si="1">D10+E10</f>
        <v>3906601.2700000005</v>
      </c>
      <c r="G10" s="149">
        <v>3906601.02</v>
      </c>
      <c r="H10" s="149">
        <v>0</v>
      </c>
    </row>
    <row r="11" spans="2:8" ht="14.4">
      <c r="B11" s="186">
        <v>1300</v>
      </c>
      <c r="C11" s="148" t="s">
        <v>105</v>
      </c>
      <c r="D11" s="149">
        <v>7576178.4154389035</v>
      </c>
      <c r="E11" s="149">
        <v>-238028.36000000034</v>
      </c>
      <c r="F11" s="149">
        <f t="shared" si="1"/>
        <v>7338150.0554389032</v>
      </c>
      <c r="G11" s="149">
        <v>7338149.9199999999</v>
      </c>
      <c r="H11" s="149">
        <v>0</v>
      </c>
    </row>
    <row r="12" spans="2:8" ht="14.4">
      <c r="B12" s="186">
        <v>1400</v>
      </c>
      <c r="C12" s="148" t="s">
        <v>106</v>
      </c>
      <c r="D12" s="149">
        <v>13382358.204828912</v>
      </c>
      <c r="E12" s="149">
        <v>-682632.06818823447</v>
      </c>
      <c r="F12" s="149">
        <f t="shared" si="1"/>
        <v>12699726.136640677</v>
      </c>
      <c r="G12" s="149">
        <v>12683386.970000001</v>
      </c>
      <c r="H12" s="149">
        <f t="shared" ref="H12:H14" si="2">F12-G12</f>
        <v>16339.166640676558</v>
      </c>
    </row>
    <row r="13" spans="2:8" ht="14.4">
      <c r="B13" s="186">
        <v>1500</v>
      </c>
      <c r="C13" s="148" t="s">
        <v>107</v>
      </c>
      <c r="D13" s="149">
        <v>725008</v>
      </c>
      <c r="E13" s="149">
        <v>366146.03</v>
      </c>
      <c r="F13" s="149">
        <f t="shared" si="1"/>
        <v>1091154.03</v>
      </c>
      <c r="G13" s="149">
        <v>1057513.5</v>
      </c>
      <c r="H13" s="149">
        <f t="shared" si="2"/>
        <v>33640.530000000028</v>
      </c>
    </row>
    <row r="14" spans="2:8" ht="14.4">
      <c r="B14" s="186">
        <v>1600</v>
      </c>
      <c r="C14" s="148" t="s">
        <v>108</v>
      </c>
      <c r="D14" s="149">
        <v>0</v>
      </c>
      <c r="E14" s="149">
        <v>0</v>
      </c>
      <c r="F14" s="149">
        <f t="shared" si="1"/>
        <v>0</v>
      </c>
      <c r="G14" s="149">
        <v>0</v>
      </c>
      <c r="H14" s="149">
        <f t="shared" si="2"/>
        <v>0</v>
      </c>
    </row>
    <row r="15" spans="2:8" ht="14.4">
      <c r="B15" s="186">
        <v>1700</v>
      </c>
      <c r="C15" s="148" t="s">
        <v>109</v>
      </c>
      <c r="D15" s="149">
        <v>1547128.7730000003</v>
      </c>
      <c r="E15" s="149">
        <v>1973228</v>
      </c>
      <c r="F15" s="149">
        <f t="shared" si="1"/>
        <v>3520356.773</v>
      </c>
      <c r="G15" s="149">
        <v>3520357.27</v>
      </c>
      <c r="H15" s="149">
        <v>0</v>
      </c>
    </row>
    <row r="16" spans="2:8" ht="14.4">
      <c r="B16" s="255" t="s">
        <v>110</v>
      </c>
      <c r="C16" s="256"/>
      <c r="D16" s="172">
        <v>5033118.8779482255</v>
      </c>
      <c r="E16" s="172">
        <v>2587115.2307103169</v>
      </c>
      <c r="F16" s="172">
        <v>7620234.1086585429</v>
      </c>
      <c r="G16" s="172">
        <v>7323599.8714666832</v>
      </c>
      <c r="H16" s="172">
        <f>SUM(H17:H25)</f>
        <v>296634.23719186283</v>
      </c>
    </row>
    <row r="17" spans="2:8" ht="26.4">
      <c r="B17" s="186">
        <v>2100</v>
      </c>
      <c r="C17" s="148" t="s">
        <v>111</v>
      </c>
      <c r="D17" s="149">
        <v>2705199.9736174638</v>
      </c>
      <c r="E17" s="149">
        <v>1532397.4224223627</v>
      </c>
      <c r="F17" s="149">
        <v>4237597.3960398296</v>
      </c>
      <c r="G17" s="149">
        <v>4079189.4078410915</v>
      </c>
      <c r="H17" s="149">
        <f>F17-G17</f>
        <v>158407.98819873808</v>
      </c>
    </row>
    <row r="18" spans="2:8" ht="14.4">
      <c r="B18" s="186">
        <v>2200</v>
      </c>
      <c r="C18" s="148" t="s">
        <v>112</v>
      </c>
      <c r="D18" s="149">
        <v>450000.03898560529</v>
      </c>
      <c r="E18" s="149">
        <v>0</v>
      </c>
      <c r="F18" s="149">
        <v>450000.03898560529</v>
      </c>
      <c r="G18" s="149">
        <v>426483.51</v>
      </c>
      <c r="H18" s="149">
        <f t="shared" ref="H18:H25" si="3">F18-G18</f>
        <v>23516.528985605284</v>
      </c>
    </row>
    <row r="19" spans="2:8" ht="14.4">
      <c r="B19" s="186">
        <v>2300</v>
      </c>
      <c r="C19" s="148" t="s">
        <v>113</v>
      </c>
      <c r="D19" s="149">
        <v>0</v>
      </c>
      <c r="E19" s="149">
        <v>0</v>
      </c>
      <c r="F19" s="149">
        <v>0</v>
      </c>
      <c r="G19" s="149">
        <v>0</v>
      </c>
      <c r="H19" s="149">
        <f t="shared" si="3"/>
        <v>0</v>
      </c>
    </row>
    <row r="20" spans="2:8" ht="15.75" customHeight="1">
      <c r="B20" s="186">
        <v>2400</v>
      </c>
      <c r="C20" s="148" t="s">
        <v>114</v>
      </c>
      <c r="D20" s="149">
        <v>120000.00146975482</v>
      </c>
      <c r="E20" s="149">
        <v>762160.53220431297</v>
      </c>
      <c r="F20" s="149">
        <v>882160.53367406782</v>
      </c>
      <c r="G20" s="149">
        <v>825353.60000000009</v>
      </c>
      <c r="H20" s="149">
        <f t="shared" si="3"/>
        <v>56806.933674067724</v>
      </c>
    </row>
    <row r="21" spans="2:8" ht="15.75" customHeight="1">
      <c r="B21" s="186"/>
      <c r="C21" s="148" t="s">
        <v>115</v>
      </c>
      <c r="D21" s="149">
        <v>249999.9972730765</v>
      </c>
      <c r="E21" s="149">
        <v>-24999.999727307644</v>
      </c>
      <c r="F21" s="149">
        <v>224999.99754576886</v>
      </c>
      <c r="G21" s="149">
        <v>220814.997273077</v>
      </c>
      <c r="H21" s="149">
        <f t="shared" si="3"/>
        <v>4185.000272691861</v>
      </c>
    </row>
    <row r="22" spans="2:8" ht="15.75" customHeight="1">
      <c r="B22" s="186">
        <v>2600</v>
      </c>
      <c r="C22" s="148" t="s">
        <v>116</v>
      </c>
      <c r="D22" s="149">
        <v>635000.00189050962</v>
      </c>
      <c r="E22" s="149">
        <v>-51635.084189050947</v>
      </c>
      <c r="F22" s="149">
        <v>583364.91770145867</v>
      </c>
      <c r="G22" s="149">
        <v>561084.32999999996</v>
      </c>
      <c r="H22" s="149">
        <f t="shared" si="3"/>
        <v>22280.587701458717</v>
      </c>
    </row>
    <row r="23" spans="2:8" ht="27.75" customHeight="1">
      <c r="B23" s="186">
        <v>2700</v>
      </c>
      <c r="C23" s="148" t="s">
        <v>117</v>
      </c>
      <c r="D23" s="149">
        <v>110000.64541274981</v>
      </c>
      <c r="E23" s="149">
        <v>-40000</v>
      </c>
      <c r="F23" s="149">
        <v>70000.645412749815</v>
      </c>
      <c r="G23" s="149">
        <v>61912.455412749798</v>
      </c>
      <c r="H23" s="149">
        <f t="shared" si="3"/>
        <v>8088.1900000000169</v>
      </c>
    </row>
    <row r="24" spans="2:8" ht="15.75" customHeight="1">
      <c r="B24" s="186">
        <v>2800</v>
      </c>
      <c r="C24" s="148" t="s">
        <v>118</v>
      </c>
      <c r="D24" s="149">
        <v>0</v>
      </c>
      <c r="E24" s="149">
        <v>0</v>
      </c>
      <c r="F24" s="149">
        <v>0</v>
      </c>
      <c r="G24" s="149">
        <v>0</v>
      </c>
      <c r="H24" s="149">
        <f t="shared" si="3"/>
        <v>0</v>
      </c>
    </row>
    <row r="25" spans="2:8" ht="15.75" customHeight="1">
      <c r="B25" s="186">
        <v>2900</v>
      </c>
      <c r="C25" s="148" t="s">
        <v>119</v>
      </c>
      <c r="D25" s="149">
        <v>762918.21929906565</v>
      </c>
      <c r="E25" s="149">
        <v>409192.36</v>
      </c>
      <c r="F25" s="149">
        <v>1172110.5792990658</v>
      </c>
      <c r="G25" s="149">
        <v>1148761.5709397646</v>
      </c>
      <c r="H25" s="149">
        <f t="shared" si="3"/>
        <v>23349.008359301137</v>
      </c>
    </row>
    <row r="26" spans="2:8" ht="15.75" customHeight="1">
      <c r="B26" s="255" t="s">
        <v>120</v>
      </c>
      <c r="C26" s="256"/>
      <c r="D26" s="172">
        <f>SUM(D27:D35)</f>
        <v>21969171.167389899</v>
      </c>
      <c r="E26" s="172">
        <f>SUM(E27:E35)</f>
        <v>2829750.4804073377</v>
      </c>
      <c r="F26" s="172">
        <f>D26+E26</f>
        <v>24798921.647797238</v>
      </c>
      <c r="G26" s="172">
        <f>SUM(G27:G35)</f>
        <v>24127002.66</v>
      </c>
      <c r="H26" s="172">
        <f>SUM(H27:H35)</f>
        <v>671918.98779723956</v>
      </c>
    </row>
    <row r="27" spans="2:8" ht="15.75" customHeight="1">
      <c r="B27" s="186">
        <v>3100</v>
      </c>
      <c r="C27" s="148" t="s">
        <v>121</v>
      </c>
      <c r="D27" s="149">
        <v>2460160</v>
      </c>
      <c r="E27" s="149">
        <v>-447000.00041471212</v>
      </c>
      <c r="F27" s="149">
        <f>D27+E27</f>
        <v>2013159.9995852879</v>
      </c>
      <c r="G27" s="149">
        <v>1933607.61</v>
      </c>
      <c r="H27" s="149">
        <f>F27-G27</f>
        <v>79552.389585287776</v>
      </c>
    </row>
    <row r="28" spans="2:8" ht="15.75" customHeight="1">
      <c r="B28" s="186">
        <v>3200</v>
      </c>
      <c r="C28" s="148" t="s">
        <v>122</v>
      </c>
      <c r="D28" s="149">
        <v>6690600.2753323428</v>
      </c>
      <c r="E28" s="149">
        <v>539439.97200000007</v>
      </c>
      <c r="F28" s="149">
        <v>7230040.2473323429</v>
      </c>
      <c r="G28" s="149">
        <v>7182203.9800000004</v>
      </c>
      <c r="H28" s="149">
        <f>F28-G28</f>
        <v>47836.267332342453</v>
      </c>
    </row>
    <row r="29" spans="2:8" ht="34.5" customHeight="1">
      <c r="B29" s="186">
        <v>3300</v>
      </c>
      <c r="C29" s="148" t="s">
        <v>123</v>
      </c>
      <c r="D29" s="149">
        <v>4418582.505816998</v>
      </c>
      <c r="E29" s="149">
        <v>1268868.8900000001</v>
      </c>
      <c r="F29" s="149">
        <v>5687451.3958169986</v>
      </c>
      <c r="G29" s="149">
        <v>5549985.6399999997</v>
      </c>
      <c r="H29" s="149">
        <f t="shared" ref="H29:H35" si="4">F29-G29</f>
        <v>137465.75581699889</v>
      </c>
    </row>
    <row r="30" spans="2:8" ht="15.75" customHeight="1">
      <c r="B30" s="186">
        <v>3400</v>
      </c>
      <c r="C30" s="148" t="s">
        <v>124</v>
      </c>
      <c r="D30" s="149">
        <v>762905.92821524525</v>
      </c>
      <c r="E30" s="149">
        <v>-129096.71874051041</v>
      </c>
      <c r="F30" s="149">
        <v>633809.20947473485</v>
      </c>
      <c r="G30" s="149">
        <v>586193.88</v>
      </c>
      <c r="H30" s="149">
        <f t="shared" si="4"/>
        <v>47615.329474734841</v>
      </c>
    </row>
    <row r="31" spans="2:8" ht="36" customHeight="1">
      <c r="B31" s="186">
        <v>3500</v>
      </c>
      <c r="C31" s="148" t="s">
        <v>125</v>
      </c>
      <c r="D31" s="149">
        <v>1002014.0647432046</v>
      </c>
      <c r="E31" s="149">
        <v>1089572</v>
      </c>
      <c r="F31" s="149">
        <v>2091586.0647432045</v>
      </c>
      <c r="G31" s="149">
        <v>2078595.47</v>
      </c>
      <c r="H31" s="149">
        <f t="shared" si="4"/>
        <v>12990.594743204536</v>
      </c>
    </row>
    <row r="32" spans="2:8" ht="15.75" customHeight="1">
      <c r="B32" s="186">
        <v>3600</v>
      </c>
      <c r="C32" s="148" t="s">
        <v>126</v>
      </c>
      <c r="D32" s="149">
        <v>2243585</v>
      </c>
      <c r="E32" s="149">
        <v>-370158.5</v>
      </c>
      <c r="F32" s="149">
        <v>1873426.5</v>
      </c>
      <c r="G32" s="149">
        <v>1642468.66</v>
      </c>
      <c r="H32" s="149">
        <f t="shared" si="4"/>
        <v>230957.84000000008</v>
      </c>
    </row>
    <row r="33" spans="2:10" ht="15.75" customHeight="1">
      <c r="B33" s="186">
        <v>3700</v>
      </c>
      <c r="C33" s="148" t="s">
        <v>127</v>
      </c>
      <c r="D33" s="149">
        <v>1063018.0026447792</v>
      </c>
      <c r="E33" s="149">
        <v>-52208.410437440114</v>
      </c>
      <c r="F33" s="149">
        <v>1010809.592207339</v>
      </c>
      <c r="G33" s="149">
        <v>896408.23999999987</v>
      </c>
      <c r="H33" s="149">
        <f t="shared" si="4"/>
        <v>114401.35220733914</v>
      </c>
    </row>
    <row r="34" spans="2:10" ht="15.75" customHeight="1">
      <c r="B34" s="186">
        <v>3800</v>
      </c>
      <c r="C34" s="148" t="s">
        <v>128</v>
      </c>
      <c r="D34" s="149">
        <v>1060000</v>
      </c>
      <c r="E34" s="149">
        <v>100000</v>
      </c>
      <c r="F34" s="149">
        <v>1160000</v>
      </c>
      <c r="G34" s="149">
        <v>1159509.1399999999</v>
      </c>
      <c r="H34" s="149">
        <f t="shared" si="4"/>
        <v>490.86000000010245</v>
      </c>
    </row>
    <row r="35" spans="2:10" ht="15.75" customHeight="1">
      <c r="B35" s="186">
        <v>3900</v>
      </c>
      <c r="C35" s="148" t="s">
        <v>129</v>
      </c>
      <c r="D35" s="149">
        <v>2268305.3906373316</v>
      </c>
      <c r="E35" s="149">
        <v>830333.24800000014</v>
      </c>
      <c r="F35" s="149">
        <v>3098638.6386373318</v>
      </c>
      <c r="G35" s="149">
        <v>3098030.04</v>
      </c>
      <c r="H35" s="149">
        <f t="shared" si="4"/>
        <v>608.59863733174279</v>
      </c>
    </row>
    <row r="36" spans="2:10" ht="15.75" customHeight="1">
      <c r="B36" s="255" t="s">
        <v>130</v>
      </c>
      <c r="C36" s="256"/>
      <c r="D36" s="172">
        <v>158381547.28</v>
      </c>
      <c r="E36" s="172">
        <v>-12804598.389999986</v>
      </c>
      <c r="F36" s="172">
        <v>145576948.89000002</v>
      </c>
      <c r="G36" s="172">
        <v>145569955.90000001</v>
      </c>
      <c r="H36" s="172">
        <v>6992.9899999999907</v>
      </c>
    </row>
    <row r="37" spans="2:10" ht="15.75" customHeight="1">
      <c r="B37" s="186">
        <v>4100</v>
      </c>
      <c r="C37" s="148" t="s">
        <v>131</v>
      </c>
      <c r="D37" s="149">
        <v>157911547.28</v>
      </c>
      <c r="E37" s="149">
        <v>-12494598.389999986</v>
      </c>
      <c r="F37" s="149">
        <v>145416948.89000002</v>
      </c>
      <c r="G37" s="149">
        <v>145416948.89000002</v>
      </c>
      <c r="H37" s="149">
        <v>0</v>
      </c>
      <c r="J37" s="49"/>
    </row>
    <row r="38" spans="2:10" ht="15.75" customHeight="1">
      <c r="B38" s="186">
        <v>4200</v>
      </c>
      <c r="C38" s="148" t="s">
        <v>132</v>
      </c>
      <c r="D38" s="149"/>
      <c r="E38" s="149"/>
      <c r="F38" s="149"/>
      <c r="G38" s="149">
        <v>0</v>
      </c>
      <c r="H38" s="149">
        <v>0</v>
      </c>
    </row>
    <row r="39" spans="2:10" ht="15.75" customHeight="1">
      <c r="B39" s="186">
        <v>4300</v>
      </c>
      <c r="C39" s="148" t="s">
        <v>133</v>
      </c>
      <c r="D39" s="149"/>
      <c r="E39" s="149"/>
      <c r="F39" s="149">
        <v>0</v>
      </c>
      <c r="G39" s="149">
        <v>0</v>
      </c>
      <c r="H39" s="149">
        <v>0</v>
      </c>
    </row>
    <row r="40" spans="2:10" ht="15.75" customHeight="1">
      <c r="B40" s="186">
        <v>4400</v>
      </c>
      <c r="C40" s="148" t="s">
        <v>134</v>
      </c>
      <c r="D40" s="149">
        <v>470000</v>
      </c>
      <c r="E40" s="149">
        <v>-310000</v>
      </c>
      <c r="F40" s="149">
        <v>160000</v>
      </c>
      <c r="G40" s="149">
        <v>153007.01</v>
      </c>
      <c r="H40" s="149">
        <v>6992.9899999999907</v>
      </c>
    </row>
    <row r="41" spans="2:10" ht="15.75" customHeight="1">
      <c r="B41" s="186">
        <v>4500</v>
      </c>
      <c r="C41" s="148" t="s">
        <v>135</v>
      </c>
      <c r="D41" s="149"/>
      <c r="E41" s="149"/>
      <c r="F41" s="149">
        <v>0</v>
      </c>
      <c r="G41" s="149">
        <v>0</v>
      </c>
      <c r="H41" s="149">
        <v>0</v>
      </c>
    </row>
    <row r="42" spans="2:10" ht="26.25" customHeight="1">
      <c r="B42" s="186">
        <v>4600</v>
      </c>
      <c r="C42" s="148" t="s">
        <v>136</v>
      </c>
      <c r="D42" s="149"/>
      <c r="E42" s="149"/>
      <c r="F42" s="149">
        <v>0</v>
      </c>
      <c r="G42" s="149">
        <v>0</v>
      </c>
      <c r="H42" s="149">
        <v>0</v>
      </c>
    </row>
    <row r="43" spans="2:10" ht="15.75" customHeight="1">
      <c r="B43" s="186">
        <v>4700</v>
      </c>
      <c r="C43" s="148" t="s">
        <v>137</v>
      </c>
      <c r="D43" s="149"/>
      <c r="E43" s="149"/>
      <c r="F43" s="149">
        <v>0</v>
      </c>
      <c r="G43" s="149">
        <v>0</v>
      </c>
      <c r="H43" s="149">
        <v>0</v>
      </c>
    </row>
    <row r="44" spans="2:10" ht="15.75" customHeight="1">
      <c r="B44" s="186">
        <v>4800</v>
      </c>
      <c r="C44" s="148" t="s">
        <v>138</v>
      </c>
      <c r="D44" s="149"/>
      <c r="E44" s="149"/>
      <c r="F44" s="149">
        <v>0</v>
      </c>
      <c r="G44" s="149">
        <v>0</v>
      </c>
      <c r="H44" s="149">
        <v>0</v>
      </c>
    </row>
    <row r="45" spans="2:10" ht="15.75" customHeight="1">
      <c r="B45" s="186">
        <v>4900</v>
      </c>
      <c r="C45" s="148" t="s">
        <v>139</v>
      </c>
      <c r="D45" s="149"/>
      <c r="E45" s="149"/>
      <c r="F45" s="149">
        <v>0</v>
      </c>
      <c r="G45" s="149">
        <v>0</v>
      </c>
      <c r="H45" s="149">
        <v>0</v>
      </c>
    </row>
    <row r="46" spans="2:10" ht="15.75" customHeight="1">
      <c r="B46" s="255" t="s">
        <v>140</v>
      </c>
      <c r="C46" s="256"/>
      <c r="D46" s="172">
        <v>2301085.19</v>
      </c>
      <c r="E46" s="172">
        <v>6705467.4666470001</v>
      </c>
      <c r="F46" s="172">
        <v>9006552.6566470005</v>
      </c>
      <c r="G46" s="172">
        <v>8784465.3599999994</v>
      </c>
      <c r="H46" s="172">
        <v>222087.29664700106</v>
      </c>
    </row>
    <row r="47" spans="2:10" ht="15.75" customHeight="1">
      <c r="B47" s="186">
        <v>5100</v>
      </c>
      <c r="C47" s="148" t="s">
        <v>141</v>
      </c>
      <c r="D47" s="149">
        <v>1400563.19</v>
      </c>
      <c r="E47" s="149">
        <v>1970090.4666470001</v>
      </c>
      <c r="F47" s="149">
        <v>3370653.656647</v>
      </c>
      <c r="G47" s="149">
        <v>3366470.64</v>
      </c>
      <c r="H47" s="149">
        <f>F47-G47</f>
        <v>4183.0166469998658</v>
      </c>
    </row>
    <row r="48" spans="2:10" ht="15.75" customHeight="1">
      <c r="B48" s="186">
        <v>5200</v>
      </c>
      <c r="C48" s="148" t="s">
        <v>142</v>
      </c>
      <c r="D48" s="149">
        <v>70522</v>
      </c>
      <c r="E48" s="149">
        <v>45738</v>
      </c>
      <c r="F48" s="149">
        <v>116260</v>
      </c>
      <c r="G48" s="149">
        <v>67792.72</v>
      </c>
      <c r="H48" s="149">
        <f t="shared" ref="H48:H55" si="5">F48-G48</f>
        <v>48467.28</v>
      </c>
    </row>
    <row r="49" spans="2:8" ht="15.75" customHeight="1">
      <c r="B49" s="186">
        <v>5300</v>
      </c>
      <c r="C49" s="148" t="s">
        <v>143</v>
      </c>
      <c r="D49" s="149"/>
      <c r="E49" s="149"/>
      <c r="F49" s="149">
        <v>0</v>
      </c>
      <c r="G49" s="149">
        <v>0</v>
      </c>
      <c r="H49" s="149">
        <f t="shared" si="5"/>
        <v>0</v>
      </c>
    </row>
    <row r="50" spans="2:8" ht="15.75" customHeight="1">
      <c r="B50" s="186">
        <v>5400</v>
      </c>
      <c r="C50" s="148" t="s">
        <v>144</v>
      </c>
      <c r="D50" s="149">
        <v>0</v>
      </c>
      <c r="E50" s="149">
        <v>4160639</v>
      </c>
      <c r="F50" s="149">
        <v>4160639</v>
      </c>
      <c r="G50" s="149">
        <v>4160100</v>
      </c>
      <c r="H50" s="149">
        <f t="shared" si="5"/>
        <v>539</v>
      </c>
    </row>
    <row r="51" spans="2:8" ht="15.75" customHeight="1">
      <c r="B51" s="186">
        <v>5500</v>
      </c>
      <c r="C51" s="148" t="s">
        <v>145</v>
      </c>
      <c r="D51" s="149"/>
      <c r="E51" s="149"/>
      <c r="F51" s="149">
        <v>0</v>
      </c>
      <c r="G51" s="149">
        <v>0</v>
      </c>
      <c r="H51" s="149">
        <f t="shared" si="5"/>
        <v>0</v>
      </c>
    </row>
    <row r="52" spans="2:8" ht="15.75" customHeight="1">
      <c r="B52" s="186">
        <v>5600</v>
      </c>
      <c r="C52" s="148" t="s">
        <v>146</v>
      </c>
      <c r="D52" s="149"/>
      <c r="E52" s="149"/>
      <c r="F52" s="149">
        <v>0</v>
      </c>
      <c r="G52" s="149">
        <v>0</v>
      </c>
      <c r="H52" s="149">
        <f t="shared" si="5"/>
        <v>0</v>
      </c>
    </row>
    <row r="53" spans="2:8" ht="15.75" customHeight="1">
      <c r="B53" s="186">
        <v>5700</v>
      </c>
      <c r="C53" s="148" t="s">
        <v>147</v>
      </c>
      <c r="D53" s="149"/>
      <c r="E53" s="149"/>
      <c r="F53" s="149">
        <v>0</v>
      </c>
      <c r="G53" s="149">
        <v>0</v>
      </c>
      <c r="H53" s="149">
        <f t="shared" si="5"/>
        <v>0</v>
      </c>
    </row>
    <row r="54" spans="2:8" ht="15.75" customHeight="1">
      <c r="B54" s="186">
        <v>5800</v>
      </c>
      <c r="C54" s="148" t="s">
        <v>148</v>
      </c>
      <c r="D54" s="149"/>
      <c r="E54" s="149"/>
      <c r="F54" s="149">
        <v>0</v>
      </c>
      <c r="G54" s="149">
        <v>0</v>
      </c>
      <c r="H54" s="149">
        <f t="shared" si="5"/>
        <v>0</v>
      </c>
    </row>
    <row r="55" spans="2:8" ht="15.75" customHeight="1">
      <c r="B55" s="186">
        <v>5900</v>
      </c>
      <c r="C55" s="148" t="s">
        <v>149</v>
      </c>
      <c r="D55" s="149">
        <v>830000</v>
      </c>
      <c r="E55" s="149">
        <v>529000</v>
      </c>
      <c r="F55" s="149">
        <v>1359000</v>
      </c>
      <c r="G55" s="149">
        <v>1190102</v>
      </c>
      <c r="H55" s="149">
        <f t="shared" si="5"/>
        <v>168898</v>
      </c>
    </row>
    <row r="56" spans="2:8" ht="15.75" customHeight="1">
      <c r="B56" s="255" t="s">
        <v>79</v>
      </c>
      <c r="C56" s="256"/>
      <c r="D56" s="172">
        <v>0</v>
      </c>
      <c r="E56" s="172"/>
      <c r="F56" s="172">
        <v>0</v>
      </c>
      <c r="G56" s="172">
        <v>0</v>
      </c>
      <c r="H56" s="172">
        <v>0</v>
      </c>
    </row>
    <row r="57" spans="2:8" ht="15.75" customHeight="1">
      <c r="B57" s="186">
        <v>6100</v>
      </c>
      <c r="C57" s="148" t="s">
        <v>150</v>
      </c>
      <c r="D57" s="149"/>
      <c r="E57" s="149"/>
      <c r="F57" s="149">
        <v>0</v>
      </c>
      <c r="G57" s="149">
        <v>0</v>
      </c>
      <c r="H57" s="149">
        <v>0</v>
      </c>
    </row>
    <row r="58" spans="2:8" ht="15.75" customHeight="1">
      <c r="B58" s="186">
        <v>6200</v>
      </c>
      <c r="C58" s="148" t="s">
        <v>151</v>
      </c>
      <c r="D58" s="149"/>
      <c r="E58" s="149"/>
      <c r="F58" s="149">
        <v>0</v>
      </c>
      <c r="G58" s="149">
        <v>0</v>
      </c>
      <c r="H58" s="149">
        <v>0</v>
      </c>
    </row>
    <row r="59" spans="2:8" ht="15.75" customHeight="1">
      <c r="B59" s="186">
        <v>6300</v>
      </c>
      <c r="C59" s="148" t="s">
        <v>152</v>
      </c>
      <c r="D59" s="149"/>
      <c r="E59" s="149"/>
      <c r="F59" s="149">
        <v>0</v>
      </c>
      <c r="G59" s="149">
        <v>0</v>
      </c>
      <c r="H59" s="149">
        <v>0</v>
      </c>
    </row>
    <row r="60" spans="2:8" ht="15.75" customHeight="1">
      <c r="B60" s="255" t="s">
        <v>153</v>
      </c>
      <c r="C60" s="256"/>
      <c r="D60" s="172">
        <v>0</v>
      </c>
      <c r="E60" s="172"/>
      <c r="F60" s="172">
        <v>0</v>
      </c>
      <c r="G60" s="172">
        <v>0</v>
      </c>
      <c r="H60" s="172">
        <v>0</v>
      </c>
    </row>
    <row r="61" spans="2:8" ht="15.75" customHeight="1">
      <c r="B61" s="186">
        <v>7100</v>
      </c>
      <c r="C61" s="148" t="s">
        <v>154</v>
      </c>
      <c r="D61" s="149"/>
      <c r="E61" s="149"/>
      <c r="F61" s="149">
        <v>0</v>
      </c>
      <c r="G61" s="149">
        <v>0</v>
      </c>
      <c r="H61" s="149">
        <v>0</v>
      </c>
    </row>
    <row r="62" spans="2:8" ht="15.75" customHeight="1">
      <c r="B62" s="186">
        <v>7200</v>
      </c>
      <c r="C62" s="148" t="s">
        <v>155</v>
      </c>
      <c r="D62" s="149"/>
      <c r="E62" s="149"/>
      <c r="F62" s="149">
        <v>0</v>
      </c>
      <c r="G62" s="149">
        <v>0</v>
      </c>
      <c r="H62" s="149">
        <v>0</v>
      </c>
    </row>
    <row r="63" spans="2:8" ht="15.75" customHeight="1">
      <c r="B63" s="186">
        <v>7300</v>
      </c>
      <c r="C63" s="148" t="s">
        <v>156</v>
      </c>
      <c r="D63" s="149"/>
      <c r="E63" s="149"/>
      <c r="F63" s="149">
        <v>0</v>
      </c>
      <c r="G63" s="149">
        <v>0</v>
      </c>
      <c r="H63" s="149">
        <v>0</v>
      </c>
    </row>
    <row r="64" spans="2:8" ht="15.75" customHeight="1">
      <c r="B64" s="186">
        <v>7400</v>
      </c>
      <c r="C64" s="148" t="s">
        <v>157</v>
      </c>
      <c r="D64" s="149"/>
      <c r="E64" s="149"/>
      <c r="F64" s="149">
        <v>0</v>
      </c>
      <c r="G64" s="149">
        <v>0</v>
      </c>
      <c r="H64" s="149">
        <v>0</v>
      </c>
    </row>
    <row r="65" spans="2:11" ht="15.75" customHeight="1">
      <c r="B65" s="186">
        <v>7500</v>
      </c>
      <c r="C65" s="148" t="s">
        <v>158</v>
      </c>
      <c r="D65" s="149"/>
      <c r="E65" s="149"/>
      <c r="F65" s="149">
        <v>0</v>
      </c>
      <c r="G65" s="149">
        <v>0</v>
      </c>
      <c r="H65" s="149">
        <v>0</v>
      </c>
    </row>
    <row r="66" spans="2:11" ht="15.75" customHeight="1">
      <c r="B66" s="186">
        <v>7600</v>
      </c>
      <c r="C66" s="148" t="s">
        <v>159</v>
      </c>
      <c r="D66" s="149"/>
      <c r="E66" s="149"/>
      <c r="F66" s="149">
        <v>0</v>
      </c>
      <c r="G66" s="149">
        <v>0</v>
      </c>
      <c r="H66" s="149">
        <v>0</v>
      </c>
    </row>
    <row r="67" spans="2:11" ht="27" customHeight="1">
      <c r="B67" s="186">
        <v>7900</v>
      </c>
      <c r="C67" s="148" t="s">
        <v>160</v>
      </c>
      <c r="D67" s="149"/>
      <c r="E67" s="149"/>
      <c r="F67" s="149">
        <v>0</v>
      </c>
      <c r="G67" s="149">
        <v>0</v>
      </c>
      <c r="H67" s="149">
        <v>0</v>
      </c>
    </row>
    <row r="68" spans="2:11" ht="15.75" customHeight="1">
      <c r="B68" s="255" t="s">
        <v>161</v>
      </c>
      <c r="C68" s="256"/>
      <c r="D68" s="172">
        <v>0</v>
      </c>
      <c r="E68" s="172"/>
      <c r="F68" s="172">
        <v>0</v>
      </c>
      <c r="G68" s="172">
        <v>0</v>
      </c>
      <c r="H68" s="172">
        <v>0</v>
      </c>
    </row>
    <row r="69" spans="2:11" ht="15.75" customHeight="1">
      <c r="B69" s="186">
        <v>8100</v>
      </c>
      <c r="C69" s="148" t="s">
        <v>162</v>
      </c>
      <c r="D69" s="149"/>
      <c r="E69" s="149"/>
      <c r="F69" s="149">
        <v>0</v>
      </c>
      <c r="G69" s="149">
        <v>0</v>
      </c>
      <c r="H69" s="149">
        <v>0</v>
      </c>
    </row>
    <row r="70" spans="2:11" ht="15.75" customHeight="1">
      <c r="B70" s="186">
        <v>8300</v>
      </c>
      <c r="C70" s="148" t="s">
        <v>163</v>
      </c>
      <c r="D70" s="149"/>
      <c r="E70" s="149"/>
      <c r="F70" s="149">
        <v>0</v>
      </c>
      <c r="G70" s="149">
        <v>0</v>
      </c>
      <c r="H70" s="149">
        <v>0</v>
      </c>
    </row>
    <row r="71" spans="2:11" ht="15.75" customHeight="1">
      <c r="B71" s="186">
        <v>8500</v>
      </c>
      <c r="C71" s="148" t="s">
        <v>164</v>
      </c>
      <c r="D71" s="149"/>
      <c r="E71" s="149"/>
      <c r="F71" s="149">
        <v>0</v>
      </c>
      <c r="G71" s="149">
        <v>0</v>
      </c>
      <c r="H71" s="149">
        <v>0</v>
      </c>
    </row>
    <row r="72" spans="2:11" ht="15.75" customHeight="1">
      <c r="B72" s="255" t="s">
        <v>165</v>
      </c>
      <c r="C72" s="256"/>
      <c r="D72" s="172">
        <v>0</v>
      </c>
      <c r="E72" s="172"/>
      <c r="F72" s="172">
        <v>0</v>
      </c>
      <c r="G72" s="172">
        <v>0</v>
      </c>
      <c r="H72" s="172">
        <v>0</v>
      </c>
    </row>
    <row r="73" spans="2:11" ht="15.75" customHeight="1">
      <c r="B73" s="186">
        <v>9100</v>
      </c>
      <c r="C73" s="148" t="s">
        <v>166</v>
      </c>
      <c r="D73" s="149"/>
      <c r="E73" s="149"/>
      <c r="F73" s="149">
        <v>0</v>
      </c>
      <c r="G73" s="149">
        <v>0</v>
      </c>
      <c r="H73" s="149">
        <v>0</v>
      </c>
    </row>
    <row r="74" spans="2:11" ht="15.75" customHeight="1">
      <c r="B74" s="186">
        <v>9200</v>
      </c>
      <c r="C74" s="148" t="s">
        <v>167</v>
      </c>
      <c r="D74" s="149"/>
      <c r="E74" s="149"/>
      <c r="F74" s="149">
        <v>0</v>
      </c>
      <c r="G74" s="149">
        <v>0</v>
      </c>
      <c r="H74" s="149">
        <v>0</v>
      </c>
    </row>
    <row r="75" spans="2:11" ht="15.75" customHeight="1">
      <c r="B75" s="186">
        <v>9300</v>
      </c>
      <c r="C75" s="148" t="s">
        <v>168</v>
      </c>
      <c r="D75" s="149"/>
      <c r="E75" s="149"/>
      <c r="F75" s="149">
        <v>0</v>
      </c>
      <c r="G75" s="149">
        <v>0</v>
      </c>
      <c r="H75" s="149">
        <v>0</v>
      </c>
    </row>
    <row r="76" spans="2:11" ht="15.75" customHeight="1">
      <c r="B76" s="186">
        <v>9400</v>
      </c>
      <c r="C76" s="148" t="s">
        <v>169</v>
      </c>
      <c r="D76" s="149"/>
      <c r="E76" s="149"/>
      <c r="F76" s="149">
        <v>0</v>
      </c>
      <c r="G76" s="149">
        <v>0</v>
      </c>
      <c r="H76" s="149">
        <v>0</v>
      </c>
    </row>
    <row r="77" spans="2:11" ht="15.75" customHeight="1">
      <c r="B77" s="186">
        <v>9500</v>
      </c>
      <c r="C77" s="148" t="s">
        <v>170</v>
      </c>
      <c r="D77" s="149"/>
      <c r="E77" s="149"/>
      <c r="F77" s="149">
        <v>0</v>
      </c>
      <c r="G77" s="149">
        <v>0</v>
      </c>
      <c r="H77" s="149">
        <v>0</v>
      </c>
    </row>
    <row r="78" spans="2:11" ht="15.75" customHeight="1">
      <c r="B78" s="186">
        <v>9600</v>
      </c>
      <c r="C78" s="148" t="s">
        <v>171</v>
      </c>
      <c r="D78" s="149"/>
      <c r="E78" s="149"/>
      <c r="F78" s="149">
        <v>0</v>
      </c>
      <c r="G78" s="149">
        <v>0</v>
      </c>
      <c r="H78" s="149">
        <v>0</v>
      </c>
    </row>
    <row r="79" spans="2:11" ht="15.75" customHeight="1">
      <c r="B79" s="186">
        <v>9900</v>
      </c>
      <c r="C79" s="148" t="s">
        <v>172</v>
      </c>
      <c r="D79" s="149"/>
      <c r="E79" s="149"/>
      <c r="F79" s="149">
        <v>0</v>
      </c>
      <c r="G79" s="149">
        <v>0</v>
      </c>
      <c r="H79" s="149">
        <v>0</v>
      </c>
      <c r="I79" s="51"/>
      <c r="J79" s="48"/>
    </row>
    <row r="80" spans="2:11" ht="15.75" customHeight="1">
      <c r="B80" s="249" t="s">
        <v>497</v>
      </c>
      <c r="C80" s="249"/>
      <c r="D80" s="150">
        <f>D8+D16+D26+D36+D46+D56+D60+D68+D72</f>
        <v>260529347.26860595</v>
      </c>
      <c r="E80" s="150">
        <f t="shared" ref="E80:H80" si="6">E8+E16+E26+E36+E46+E56+E60+E68+E72</f>
        <v>156544.98957643379</v>
      </c>
      <c r="F80" s="150">
        <f t="shared" si="6"/>
        <v>260685892.25818238</v>
      </c>
      <c r="G80" s="150">
        <f t="shared" si="6"/>
        <v>259438279.39146668</v>
      </c>
      <c r="H80" s="150">
        <f t="shared" si="6"/>
        <v>1247612.8667156799</v>
      </c>
      <c r="J80" s="47"/>
      <c r="K80" s="47"/>
    </row>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sheetData>
  <mergeCells count="15">
    <mergeCell ref="B80:C80"/>
    <mergeCell ref="B5:C7"/>
    <mergeCell ref="D5:G5"/>
    <mergeCell ref="H5:H6"/>
    <mergeCell ref="B2:F2"/>
    <mergeCell ref="B3:F3"/>
    <mergeCell ref="B60:C60"/>
    <mergeCell ref="B68:C68"/>
    <mergeCell ref="B72:C72"/>
    <mergeCell ref="B8:C8"/>
    <mergeCell ref="B16:C16"/>
    <mergeCell ref="B26:C26"/>
    <mergeCell ref="B36:C36"/>
    <mergeCell ref="B46:C46"/>
    <mergeCell ref="B56:C56"/>
  </mergeCells>
  <pageMargins left="0.7" right="0.7" top="0.75" bottom="0.75" header="0.3" footer="0.3"/>
  <pageSetup scale="6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26D42-C847-4614-BC69-6A1359B29AD3}">
  <sheetPr>
    <pageSetUpPr fitToPage="1"/>
  </sheetPr>
  <dimension ref="B1:X102"/>
  <sheetViews>
    <sheetView zoomScale="70" zoomScaleNormal="70" workbookViewId="0">
      <selection activeCell="J14" sqref="J14"/>
    </sheetView>
  </sheetViews>
  <sheetFormatPr baseColWidth="10" defaultColWidth="14.88671875" defaultRowHeight="14.4"/>
  <cols>
    <col min="1" max="1" width="2.6640625" style="17" customWidth="1"/>
    <col min="2" max="2" width="8.5546875" style="1" bestFit="1" customWidth="1"/>
    <col min="3" max="3" width="52.33203125" style="2" customWidth="1"/>
    <col min="4" max="4" width="14.88671875" style="43"/>
    <col min="5" max="5" width="20.88671875" style="43" customWidth="1"/>
    <col min="6" max="6" width="14.88671875" style="43"/>
    <col min="7" max="7" width="21.88671875" style="42" customWidth="1"/>
    <col min="8" max="8" width="17.88671875" style="91" customWidth="1"/>
    <col min="9" max="9" width="20.109375" style="42" customWidth="1"/>
    <col min="10" max="10" width="18.109375" style="43" customWidth="1"/>
    <col min="11" max="11" width="16.6640625" style="42" bestFit="1" customWidth="1"/>
    <col min="12" max="14" width="14.88671875" style="42"/>
    <col min="15" max="24" width="14.88671875" style="52"/>
    <col min="25" max="16384" width="14.88671875" style="17"/>
  </cols>
  <sheetData>
    <row r="1" spans="2:24" s="78" customFormat="1" ht="15" customHeight="1" thickBot="1">
      <c r="B1" s="14"/>
      <c r="C1" s="14"/>
      <c r="D1" s="14"/>
      <c r="E1" s="14"/>
      <c r="F1" s="14"/>
      <c r="G1" s="14"/>
      <c r="H1" s="14"/>
      <c r="I1" s="14"/>
      <c r="J1" s="14"/>
      <c r="K1" s="45"/>
      <c r="L1" s="45"/>
      <c r="M1" s="45"/>
      <c r="N1" s="45"/>
      <c r="O1" s="77"/>
      <c r="P1" s="77"/>
      <c r="Q1" s="77"/>
      <c r="R1" s="77"/>
      <c r="S1" s="77"/>
      <c r="T1" s="77"/>
      <c r="U1" s="77"/>
      <c r="V1" s="77"/>
      <c r="W1" s="77"/>
      <c r="X1" s="77"/>
    </row>
    <row r="2" spans="2:24" s="121" customFormat="1" ht="25.2" customHeight="1">
      <c r="B2" s="232" t="s">
        <v>0</v>
      </c>
      <c r="C2" s="233"/>
      <c r="D2" s="233"/>
      <c r="E2" s="233"/>
      <c r="F2" s="233"/>
      <c r="G2" s="233"/>
      <c r="H2" s="234"/>
    </row>
    <row r="3" spans="2:24" s="121" customFormat="1" ht="25.2" customHeight="1" thickBot="1">
      <c r="B3" s="260" t="s">
        <v>495</v>
      </c>
      <c r="C3" s="261"/>
      <c r="D3" s="261"/>
      <c r="E3" s="261"/>
      <c r="F3" s="261"/>
      <c r="G3" s="261"/>
      <c r="H3" s="262"/>
    </row>
    <row r="4" spans="2:24" s="78" customFormat="1" ht="15" customHeight="1">
      <c r="B4" s="171"/>
      <c r="C4" s="171"/>
      <c r="D4" s="171"/>
      <c r="E4" s="171"/>
      <c r="F4" s="171"/>
      <c r="G4" s="171"/>
      <c r="H4" s="171"/>
      <c r="I4" s="171"/>
      <c r="J4" s="171"/>
      <c r="K4" s="45"/>
      <c r="L4" s="45"/>
      <c r="M4" s="45"/>
      <c r="N4" s="45"/>
      <c r="O4" s="77"/>
      <c r="P4" s="77"/>
      <c r="Q4" s="77"/>
      <c r="R4" s="77"/>
      <c r="S4" s="77"/>
      <c r="T4" s="77"/>
      <c r="U4" s="77"/>
      <c r="V4" s="77"/>
      <c r="W4" s="77"/>
      <c r="X4" s="77"/>
    </row>
    <row r="5" spans="2:24" ht="16.5" customHeight="1">
      <c r="B5" s="263" t="s">
        <v>2</v>
      </c>
      <c r="C5" s="263" t="s">
        <v>3</v>
      </c>
      <c r="D5" s="259" t="s">
        <v>478</v>
      </c>
      <c r="E5" s="259"/>
      <c r="F5" s="259"/>
      <c r="G5" s="259"/>
      <c r="H5" s="259"/>
      <c r="I5" s="259"/>
      <c r="J5" s="259" t="s">
        <v>491</v>
      </c>
    </row>
    <row r="6" spans="2:24">
      <c r="B6" s="263"/>
      <c r="C6" s="263"/>
      <c r="D6" s="259"/>
      <c r="E6" s="259"/>
      <c r="F6" s="259"/>
      <c r="G6" s="259"/>
      <c r="H6" s="259"/>
      <c r="I6" s="259"/>
      <c r="J6" s="259"/>
    </row>
    <row r="7" spans="2:24" s="81" customFormat="1" ht="73.2" customHeight="1">
      <c r="B7" s="263"/>
      <c r="C7" s="263"/>
      <c r="D7" s="164" t="s">
        <v>1</v>
      </c>
      <c r="E7" s="164" t="s">
        <v>501</v>
      </c>
      <c r="F7" s="164" t="s">
        <v>480</v>
      </c>
      <c r="G7" s="164" t="s">
        <v>481</v>
      </c>
      <c r="H7" s="164" t="s">
        <v>479</v>
      </c>
      <c r="I7" s="164" t="s">
        <v>90</v>
      </c>
      <c r="J7" s="259"/>
      <c r="K7" s="79"/>
      <c r="L7" s="79"/>
      <c r="M7" s="79"/>
      <c r="N7" s="79"/>
      <c r="O7" s="80"/>
      <c r="P7" s="80"/>
      <c r="Q7" s="80"/>
      <c r="R7" s="80"/>
      <c r="S7" s="80"/>
      <c r="T7" s="80"/>
      <c r="U7" s="80"/>
      <c r="V7" s="80"/>
      <c r="W7" s="80"/>
      <c r="X7" s="80"/>
    </row>
    <row r="8" spans="2:24" s="78" customFormat="1">
      <c r="B8" s="165">
        <v>1000</v>
      </c>
      <c r="C8" s="166" t="s">
        <v>4</v>
      </c>
      <c r="D8" s="167">
        <v>72587673.570000008</v>
      </c>
      <c r="E8" s="167">
        <v>0</v>
      </c>
      <c r="F8" s="168">
        <v>0</v>
      </c>
      <c r="G8" s="168">
        <v>386670.03</v>
      </c>
      <c r="H8" s="167">
        <v>658912</v>
      </c>
      <c r="I8" s="167">
        <v>0</v>
      </c>
      <c r="J8" s="168">
        <v>73633255.600000009</v>
      </c>
      <c r="K8" s="45"/>
      <c r="L8" s="45"/>
      <c r="M8" s="45"/>
      <c r="N8" s="45"/>
      <c r="O8" s="77"/>
      <c r="P8" s="77"/>
      <c r="Q8" s="77"/>
      <c r="R8" s="77"/>
      <c r="S8" s="77"/>
      <c r="T8" s="77"/>
      <c r="U8" s="77"/>
      <c r="V8" s="77"/>
      <c r="W8" s="77"/>
      <c r="X8" s="77"/>
    </row>
    <row r="9" spans="2:24">
      <c r="B9" s="163">
        <v>1131</v>
      </c>
      <c r="C9" s="4" t="s">
        <v>5</v>
      </c>
      <c r="D9" s="151">
        <v>45127246.920000002</v>
      </c>
      <c r="E9" s="151"/>
      <c r="F9" s="151"/>
      <c r="G9" s="151"/>
      <c r="H9" s="152"/>
      <c r="I9" s="151"/>
      <c r="J9" s="151">
        <v>45127246.920000002</v>
      </c>
    </row>
    <row r="10" spans="2:24">
      <c r="B10" s="163">
        <v>1221</v>
      </c>
      <c r="C10" s="4" t="s">
        <v>6</v>
      </c>
      <c r="D10" s="151">
        <v>3607735.39</v>
      </c>
      <c r="E10" s="151"/>
      <c r="F10" s="151"/>
      <c r="G10" s="151">
        <v>298865.63</v>
      </c>
      <c r="H10" s="152"/>
      <c r="I10" s="151"/>
      <c r="J10" s="151">
        <v>3906601.02</v>
      </c>
    </row>
    <row r="11" spans="2:24">
      <c r="B11" s="163">
        <v>1321</v>
      </c>
      <c r="C11" s="4" t="s">
        <v>7</v>
      </c>
      <c r="D11" s="151">
        <v>630514.92000000004</v>
      </c>
      <c r="E11" s="151"/>
      <c r="F11" s="151"/>
      <c r="G11" s="151"/>
      <c r="H11" s="152"/>
      <c r="I11" s="151"/>
      <c r="J11" s="151">
        <v>630514.92000000004</v>
      </c>
    </row>
    <row r="12" spans="2:24">
      <c r="B12" s="163">
        <v>1322</v>
      </c>
      <c r="C12" s="4" t="s">
        <v>8</v>
      </c>
      <c r="D12" s="151">
        <v>6669476.3600000003</v>
      </c>
      <c r="E12" s="151"/>
      <c r="F12" s="151"/>
      <c r="G12" s="151">
        <v>38158.639999999999</v>
      </c>
      <c r="H12" s="152"/>
      <c r="I12" s="151"/>
      <c r="J12" s="151">
        <v>6707635</v>
      </c>
    </row>
    <row r="13" spans="2:24">
      <c r="B13" s="163">
        <v>1411</v>
      </c>
      <c r="C13" s="4" t="s">
        <v>9</v>
      </c>
      <c r="D13" s="151">
        <v>1990670.93</v>
      </c>
      <c r="E13" s="151"/>
      <c r="F13" s="151"/>
      <c r="G13" s="151">
        <v>9017.2000000000007</v>
      </c>
      <c r="H13" s="152"/>
      <c r="I13" s="151"/>
      <c r="J13" s="151">
        <v>1999688.13</v>
      </c>
    </row>
    <row r="14" spans="2:24">
      <c r="B14" s="163">
        <v>1421</v>
      </c>
      <c r="C14" s="4" t="s">
        <v>10</v>
      </c>
      <c r="D14" s="151">
        <v>1394422.52</v>
      </c>
      <c r="E14" s="151"/>
      <c r="F14" s="151"/>
      <c r="G14" s="151">
        <v>8709.31</v>
      </c>
      <c r="H14" s="152"/>
      <c r="I14" s="151"/>
      <c r="J14" s="151">
        <v>1403131.83</v>
      </c>
    </row>
    <row r="15" spans="2:24">
      <c r="B15" s="163">
        <v>1431</v>
      </c>
      <c r="C15" s="4" t="s">
        <v>11</v>
      </c>
      <c r="D15" s="151">
        <v>8165156.1000000006</v>
      </c>
      <c r="E15" s="151"/>
      <c r="F15" s="151"/>
      <c r="G15" s="151">
        <v>30489.38</v>
      </c>
      <c r="H15" s="152"/>
      <c r="I15" s="151"/>
      <c r="J15" s="151">
        <v>8195645.4800000004</v>
      </c>
    </row>
    <row r="16" spans="2:24">
      <c r="B16" s="163">
        <v>1432</v>
      </c>
      <c r="C16" s="4" t="s">
        <v>12</v>
      </c>
      <c r="D16" s="151">
        <v>961521.98</v>
      </c>
      <c r="E16" s="151"/>
      <c r="F16" s="151"/>
      <c r="G16" s="151">
        <v>1429.87</v>
      </c>
      <c r="H16" s="152"/>
      <c r="I16" s="151"/>
      <c r="J16" s="151">
        <v>962951.85</v>
      </c>
    </row>
    <row r="17" spans="2:24">
      <c r="B17" s="163">
        <v>1441</v>
      </c>
      <c r="C17" s="4" t="s">
        <v>13</v>
      </c>
      <c r="D17" s="151">
        <v>121969.68</v>
      </c>
      <c r="E17" s="151"/>
      <c r="F17" s="151"/>
      <c r="G17" s="151"/>
      <c r="H17" s="152"/>
      <c r="I17" s="151"/>
      <c r="J17" s="151">
        <v>121969.68</v>
      </c>
    </row>
    <row r="18" spans="2:24">
      <c r="B18" s="163"/>
      <c r="C18" s="4" t="s">
        <v>177</v>
      </c>
      <c r="D18" s="151">
        <v>1015973.5</v>
      </c>
      <c r="E18" s="151"/>
      <c r="F18" s="151"/>
      <c r="G18" s="151"/>
      <c r="H18" s="152"/>
      <c r="I18" s="151"/>
      <c r="J18" s="151">
        <v>1015973.5</v>
      </c>
    </row>
    <row r="19" spans="2:24">
      <c r="B19" s="163">
        <v>1543</v>
      </c>
      <c r="C19" s="4" t="s">
        <v>14</v>
      </c>
      <c r="D19" s="151">
        <v>41540</v>
      </c>
      <c r="E19" s="151"/>
      <c r="F19" s="151"/>
      <c r="G19" s="151"/>
      <c r="H19" s="152"/>
      <c r="I19" s="151"/>
      <c r="J19" s="151">
        <v>41540</v>
      </c>
    </row>
    <row r="20" spans="2:24">
      <c r="B20" s="163">
        <v>1712</v>
      </c>
      <c r="C20" s="4" t="s">
        <v>15</v>
      </c>
      <c r="D20" s="151">
        <v>1321088</v>
      </c>
      <c r="E20" s="151"/>
      <c r="F20" s="151"/>
      <c r="G20" s="151"/>
      <c r="H20" s="152">
        <v>658912</v>
      </c>
      <c r="I20" s="151"/>
      <c r="J20" s="151">
        <v>1980000</v>
      </c>
    </row>
    <row r="21" spans="2:24">
      <c r="B21" s="163"/>
      <c r="C21" s="4" t="s">
        <v>16</v>
      </c>
      <c r="D21" s="151">
        <v>1540357.27</v>
      </c>
      <c r="E21" s="151"/>
      <c r="F21" s="151"/>
      <c r="G21" s="151"/>
      <c r="H21" s="152"/>
      <c r="I21" s="151"/>
      <c r="J21" s="151">
        <v>1540357.27</v>
      </c>
    </row>
    <row r="22" spans="2:24" s="78" customFormat="1">
      <c r="B22" s="169" t="s">
        <v>17</v>
      </c>
      <c r="C22" s="170" t="s">
        <v>18</v>
      </c>
      <c r="D22" s="168">
        <v>3640443.6914666826</v>
      </c>
      <c r="E22" s="168">
        <v>727000</v>
      </c>
      <c r="F22" s="168">
        <v>2302854.7399999998</v>
      </c>
      <c r="G22" s="168">
        <v>253441.44999999995</v>
      </c>
      <c r="H22" s="167">
        <v>399859.19</v>
      </c>
      <c r="I22" s="168">
        <v>0</v>
      </c>
      <c r="J22" s="168">
        <v>7323599.8714666832</v>
      </c>
      <c r="K22" s="42"/>
      <c r="L22" s="42"/>
      <c r="M22" s="45"/>
      <c r="N22" s="45"/>
      <c r="O22" s="77"/>
      <c r="P22" s="77"/>
      <c r="Q22" s="77"/>
      <c r="R22" s="77"/>
      <c r="S22" s="77"/>
      <c r="T22" s="77"/>
      <c r="U22" s="77"/>
      <c r="V22" s="77"/>
      <c r="W22" s="77"/>
      <c r="X22" s="77"/>
    </row>
    <row r="23" spans="2:24">
      <c r="B23" s="206" t="s">
        <v>178</v>
      </c>
      <c r="C23" s="85" t="s">
        <v>19</v>
      </c>
      <c r="D23" s="151">
        <v>299143.54000000004</v>
      </c>
      <c r="E23" s="151">
        <v>0</v>
      </c>
      <c r="F23" s="151">
        <v>58577.3</v>
      </c>
      <c r="G23" s="151">
        <v>41644</v>
      </c>
      <c r="H23" s="152"/>
      <c r="I23" s="151"/>
      <c r="J23" s="151">
        <v>399364.84</v>
      </c>
      <c r="L23" s="90"/>
    </row>
    <row r="24" spans="2:24" ht="28.8">
      <c r="B24" s="207" t="s">
        <v>179</v>
      </c>
      <c r="C24" s="86" t="s">
        <v>20</v>
      </c>
      <c r="D24" s="151">
        <v>1022464.5299999999</v>
      </c>
      <c r="E24" s="151"/>
      <c r="F24" s="151">
        <v>0</v>
      </c>
      <c r="G24" s="151">
        <v>30570.400000000001</v>
      </c>
      <c r="H24" s="152"/>
      <c r="I24" s="151"/>
      <c r="J24" s="151">
        <v>1053034.93</v>
      </c>
      <c r="L24" s="90"/>
    </row>
    <row r="25" spans="2:24">
      <c r="B25" s="207" t="s">
        <v>180</v>
      </c>
      <c r="C25" s="86" t="s">
        <v>21</v>
      </c>
      <c r="D25" s="151">
        <v>16094.240000000005</v>
      </c>
      <c r="E25" s="151"/>
      <c r="F25" s="151"/>
      <c r="G25" s="151">
        <v>62444.28</v>
      </c>
      <c r="H25" s="152"/>
      <c r="I25" s="151"/>
      <c r="J25" s="151">
        <v>78538.52</v>
      </c>
      <c r="L25" s="90"/>
    </row>
    <row r="26" spans="2:24">
      <c r="B26" s="206" t="s">
        <v>181</v>
      </c>
      <c r="C26" s="85" t="s">
        <v>22</v>
      </c>
      <c r="D26" s="151">
        <v>219941.69784109149</v>
      </c>
      <c r="E26" s="151">
        <v>0</v>
      </c>
      <c r="F26" s="151"/>
      <c r="G26" s="151"/>
      <c r="H26" s="152">
        <v>19401.98</v>
      </c>
      <c r="I26" s="151"/>
      <c r="J26" s="151">
        <v>239343.6778410915</v>
      </c>
      <c r="L26" s="90"/>
    </row>
    <row r="27" spans="2:24">
      <c r="B27" s="207" t="s">
        <v>182</v>
      </c>
      <c r="C27" s="86" t="s">
        <v>23</v>
      </c>
      <c r="D27" s="151">
        <v>64630</v>
      </c>
      <c r="E27" s="151"/>
      <c r="F27" s="151">
        <v>2244277.44</v>
      </c>
      <c r="G27" s="151"/>
      <c r="H27" s="152"/>
      <c r="I27" s="151"/>
      <c r="J27" s="151">
        <v>2308907.44</v>
      </c>
      <c r="L27" s="90"/>
    </row>
    <row r="28" spans="2:24" ht="28.8">
      <c r="B28" s="207" t="s">
        <v>183</v>
      </c>
      <c r="C28" s="86" t="s">
        <v>24</v>
      </c>
      <c r="D28" s="151">
        <v>388819.88</v>
      </c>
      <c r="E28" s="151"/>
      <c r="F28" s="151"/>
      <c r="G28" s="151"/>
      <c r="H28" s="152"/>
      <c r="I28" s="151"/>
      <c r="J28" s="151">
        <v>388819.88</v>
      </c>
      <c r="L28" s="90"/>
    </row>
    <row r="29" spans="2:24">
      <c r="B29" s="207" t="s">
        <v>184</v>
      </c>
      <c r="C29" s="86" t="s">
        <v>25</v>
      </c>
      <c r="D29" s="151">
        <v>37663.629999999997</v>
      </c>
      <c r="E29" s="151"/>
      <c r="F29" s="151"/>
      <c r="G29" s="151"/>
      <c r="H29" s="152"/>
      <c r="I29" s="151"/>
      <c r="J29" s="151">
        <v>37663.629999999997</v>
      </c>
      <c r="L29" s="90"/>
    </row>
    <row r="30" spans="2:24">
      <c r="B30" s="207" t="s">
        <v>185</v>
      </c>
      <c r="C30" s="86" t="s">
        <v>186</v>
      </c>
      <c r="D30" s="151">
        <v>0</v>
      </c>
      <c r="E30" s="151"/>
      <c r="F30" s="151"/>
      <c r="G30" s="151"/>
      <c r="H30" s="152">
        <v>59907</v>
      </c>
      <c r="I30" s="151"/>
      <c r="J30" s="151">
        <v>59907</v>
      </c>
      <c r="L30" s="90"/>
    </row>
    <row r="31" spans="2:24">
      <c r="B31" s="207" t="s">
        <v>187</v>
      </c>
      <c r="C31" s="86" t="s">
        <v>188</v>
      </c>
      <c r="D31" s="151">
        <v>0</v>
      </c>
      <c r="E31" s="151"/>
      <c r="F31" s="151"/>
      <c r="G31" s="151"/>
      <c r="H31" s="152">
        <v>5196</v>
      </c>
      <c r="I31" s="151"/>
      <c r="J31" s="151">
        <v>5196</v>
      </c>
      <c r="L31" s="90"/>
    </row>
    <row r="32" spans="2:24">
      <c r="B32" s="207" t="s">
        <v>189</v>
      </c>
      <c r="C32" s="86" t="s">
        <v>190</v>
      </c>
      <c r="D32" s="151">
        <v>0</v>
      </c>
      <c r="E32" s="151"/>
      <c r="F32" s="151"/>
      <c r="G32" s="151"/>
      <c r="H32" s="152">
        <v>15868</v>
      </c>
      <c r="I32" s="151"/>
      <c r="J32" s="151">
        <v>15868.8</v>
      </c>
      <c r="L32" s="90"/>
    </row>
    <row r="33" spans="2:24">
      <c r="B33" s="207" t="s">
        <v>191</v>
      </c>
      <c r="C33" s="86" t="s">
        <v>26</v>
      </c>
      <c r="D33" s="151">
        <v>50000</v>
      </c>
      <c r="E33" s="151"/>
      <c r="F33" s="151"/>
      <c r="G33" s="151"/>
      <c r="H33" s="152">
        <v>71329.52</v>
      </c>
      <c r="I33" s="151"/>
      <c r="J33" s="151">
        <v>121329.52</v>
      </c>
      <c r="L33" s="90"/>
    </row>
    <row r="34" spans="2:24">
      <c r="B34" s="207" t="s">
        <v>192</v>
      </c>
      <c r="C34" s="86" t="s">
        <v>27</v>
      </c>
      <c r="D34" s="151">
        <v>5215.74</v>
      </c>
      <c r="E34" s="151">
        <v>120000</v>
      </c>
      <c r="F34" s="151"/>
      <c r="G34" s="151"/>
      <c r="H34" s="152"/>
      <c r="I34" s="151"/>
      <c r="J34" s="151">
        <v>125215.74</v>
      </c>
      <c r="L34" s="90"/>
    </row>
    <row r="35" spans="2:24">
      <c r="B35" s="207" t="s">
        <v>193</v>
      </c>
      <c r="C35" s="86" t="s">
        <v>194</v>
      </c>
      <c r="D35" s="151">
        <v>0</v>
      </c>
      <c r="E35" s="151"/>
      <c r="F35" s="151"/>
      <c r="G35" s="151"/>
      <c r="H35" s="152">
        <v>71438.600000000006</v>
      </c>
      <c r="I35" s="151"/>
      <c r="J35" s="151">
        <v>71438.600000000006</v>
      </c>
      <c r="L35" s="90"/>
    </row>
    <row r="36" spans="2:24">
      <c r="B36" s="206" t="s">
        <v>195</v>
      </c>
      <c r="C36" s="85" t="s">
        <v>28</v>
      </c>
      <c r="D36" s="153">
        <v>50000</v>
      </c>
      <c r="E36" s="151">
        <v>212000</v>
      </c>
      <c r="F36" s="151"/>
      <c r="G36" s="151">
        <v>53346.17</v>
      </c>
      <c r="H36" s="152">
        <v>39363.769999999997</v>
      </c>
      <c r="I36" s="151"/>
      <c r="J36" s="151">
        <v>354709.94</v>
      </c>
      <c r="L36" s="90"/>
    </row>
    <row r="37" spans="2:24" ht="28.8">
      <c r="B37" s="206" t="s">
        <v>196</v>
      </c>
      <c r="C37" s="85" t="s">
        <v>197</v>
      </c>
      <c r="D37" s="151">
        <v>0</v>
      </c>
      <c r="E37" s="151"/>
      <c r="F37" s="151"/>
      <c r="G37" s="151"/>
      <c r="H37" s="152">
        <v>71688</v>
      </c>
      <c r="I37" s="151"/>
      <c r="J37" s="151">
        <v>71688</v>
      </c>
      <c r="L37" s="90"/>
    </row>
    <row r="38" spans="2:24">
      <c r="B38" s="207" t="s">
        <v>198</v>
      </c>
      <c r="C38" s="86" t="s">
        <v>29</v>
      </c>
      <c r="D38" s="151">
        <v>220814.997273077</v>
      </c>
      <c r="E38" s="151"/>
      <c r="F38" s="151"/>
      <c r="G38" s="151"/>
      <c r="H38" s="152"/>
      <c r="I38" s="151"/>
      <c r="J38" s="151">
        <v>220814.997273077</v>
      </c>
      <c r="L38" s="90"/>
    </row>
    <row r="39" spans="2:24">
      <c r="B39" s="207" t="s">
        <v>199</v>
      </c>
      <c r="C39" s="86" t="s">
        <v>200</v>
      </c>
      <c r="D39" s="151">
        <v>0</v>
      </c>
      <c r="E39" s="151"/>
      <c r="F39" s="151"/>
      <c r="G39" s="151"/>
      <c r="H39" s="152"/>
      <c r="I39" s="151"/>
      <c r="J39" s="151">
        <v>0</v>
      </c>
      <c r="L39" s="90"/>
    </row>
    <row r="40" spans="2:24" ht="28.8">
      <c r="B40" s="207" t="s">
        <v>201</v>
      </c>
      <c r="C40" s="86" t="s">
        <v>30</v>
      </c>
      <c r="D40" s="151">
        <v>547901.09</v>
      </c>
      <c r="E40" s="151">
        <v>0</v>
      </c>
      <c r="F40" s="151"/>
      <c r="G40" s="151">
        <v>13183.24</v>
      </c>
      <c r="H40" s="152"/>
      <c r="I40" s="151"/>
      <c r="J40" s="151">
        <v>561084.32999999996</v>
      </c>
      <c r="L40" s="90"/>
    </row>
    <row r="41" spans="2:24">
      <c r="B41" s="207" t="s">
        <v>202</v>
      </c>
      <c r="C41" s="86" t="s">
        <v>203</v>
      </c>
      <c r="D41" s="151">
        <v>20000.6454127498</v>
      </c>
      <c r="E41" s="151"/>
      <c r="F41" s="151"/>
      <c r="G41" s="151"/>
      <c r="H41" s="152"/>
      <c r="I41" s="151"/>
      <c r="J41" s="151">
        <v>20000.6454127498</v>
      </c>
      <c r="L41" s="90"/>
    </row>
    <row r="42" spans="2:24" s="78" customFormat="1">
      <c r="B42" s="207" t="s">
        <v>204</v>
      </c>
      <c r="C42" s="86" t="s">
        <v>31</v>
      </c>
      <c r="D42" s="154">
        <v>41911.81</v>
      </c>
      <c r="E42" s="154"/>
      <c r="F42" s="154"/>
      <c r="G42" s="154"/>
      <c r="H42" s="155"/>
      <c r="I42" s="154"/>
      <c r="J42" s="154">
        <v>41911.81</v>
      </c>
      <c r="K42" s="88"/>
      <c r="L42" s="90"/>
      <c r="M42" s="45"/>
      <c r="N42" s="45"/>
      <c r="O42" s="77"/>
      <c r="P42" s="77"/>
      <c r="Q42" s="77"/>
      <c r="R42" s="77"/>
      <c r="S42" s="77"/>
      <c r="T42" s="77"/>
      <c r="U42" s="77"/>
      <c r="V42" s="77"/>
      <c r="W42" s="77"/>
      <c r="X42" s="77"/>
    </row>
    <row r="43" spans="2:24">
      <c r="B43" s="207" t="s">
        <v>205</v>
      </c>
      <c r="C43" s="86" t="s">
        <v>32</v>
      </c>
      <c r="D43" s="151">
        <v>80725.13</v>
      </c>
      <c r="E43" s="151">
        <v>60000</v>
      </c>
      <c r="F43" s="151"/>
      <c r="G43" s="151"/>
      <c r="H43" s="152"/>
      <c r="I43" s="151"/>
      <c r="J43" s="151">
        <v>140725.13</v>
      </c>
      <c r="K43" s="45"/>
      <c r="L43" s="90"/>
    </row>
    <row r="44" spans="2:24">
      <c r="B44" s="207" t="s">
        <v>206</v>
      </c>
      <c r="C44" s="86" t="s">
        <v>33</v>
      </c>
      <c r="D44" s="151">
        <v>29431.439999999999</v>
      </c>
      <c r="E44" s="151"/>
      <c r="F44" s="151"/>
      <c r="G44" s="151"/>
      <c r="H44" s="152"/>
      <c r="I44" s="151"/>
      <c r="J44" s="151">
        <v>29431.439999999999</v>
      </c>
      <c r="L44" s="90"/>
    </row>
    <row r="45" spans="2:24" ht="43.2">
      <c r="B45" s="207" t="s">
        <v>207</v>
      </c>
      <c r="C45" s="86" t="s">
        <v>208</v>
      </c>
      <c r="D45" s="151">
        <v>14789.68</v>
      </c>
      <c r="E45" s="151">
        <v>55000</v>
      </c>
      <c r="F45" s="151"/>
      <c r="G45" s="151"/>
      <c r="H45" s="152"/>
      <c r="I45" s="151"/>
      <c r="J45" s="151">
        <v>69789.679999999993</v>
      </c>
      <c r="L45" s="90"/>
    </row>
    <row r="46" spans="2:24" ht="28.8">
      <c r="B46" s="207" t="s">
        <v>209</v>
      </c>
      <c r="C46" s="86" t="s">
        <v>34</v>
      </c>
      <c r="D46" s="151">
        <v>500472.46</v>
      </c>
      <c r="E46" s="151">
        <v>80000</v>
      </c>
      <c r="F46" s="151"/>
      <c r="G46" s="151">
        <v>52253.36</v>
      </c>
      <c r="H46" s="152"/>
      <c r="I46" s="151"/>
      <c r="J46" s="151">
        <v>632725.81999999995</v>
      </c>
      <c r="L46" s="90"/>
    </row>
    <row r="47" spans="2:24" ht="28.8">
      <c r="B47" s="206" t="s">
        <v>210</v>
      </c>
      <c r="C47" s="85" t="s">
        <v>35</v>
      </c>
      <c r="D47" s="151">
        <v>30423.180939764665</v>
      </c>
      <c r="E47" s="151">
        <v>200000</v>
      </c>
      <c r="F47" s="151"/>
      <c r="G47" s="151"/>
      <c r="H47" s="152">
        <v>45666.32</v>
      </c>
      <c r="I47" s="151"/>
      <c r="J47" s="151">
        <v>276089.50093976466</v>
      </c>
      <c r="L47" s="90"/>
    </row>
    <row r="48" spans="2:24">
      <c r="B48" s="208">
        <v>3000</v>
      </c>
      <c r="C48" s="159" t="s">
        <v>36</v>
      </c>
      <c r="D48" s="160">
        <f>SUM(D49:D86)</f>
        <v>22465854.510000002</v>
      </c>
      <c r="E48" s="160">
        <v>882300</v>
      </c>
      <c r="F48" s="160">
        <v>750745.69</v>
      </c>
      <c r="G48" s="160">
        <v>28102.950000000004</v>
      </c>
      <c r="H48" s="161">
        <v>0</v>
      </c>
      <c r="I48" s="160">
        <v>0</v>
      </c>
      <c r="J48" s="160">
        <f>SUM(D48:I48)</f>
        <v>24127003.150000002</v>
      </c>
      <c r="L48" s="90"/>
    </row>
    <row r="49" spans="2:12">
      <c r="B49" s="207" t="s">
        <v>211</v>
      </c>
      <c r="C49" s="86" t="s">
        <v>37</v>
      </c>
      <c r="D49" s="151">
        <v>517681</v>
      </c>
      <c r="E49" s="151"/>
      <c r="F49" s="151"/>
      <c r="G49" s="151"/>
      <c r="H49" s="152"/>
      <c r="I49" s="151"/>
      <c r="J49" s="151">
        <v>517679.86</v>
      </c>
      <c r="L49" s="90"/>
    </row>
    <row r="50" spans="2:12">
      <c r="B50" s="207" t="s">
        <v>212</v>
      </c>
      <c r="C50" s="86" t="s">
        <v>38</v>
      </c>
      <c r="D50" s="151">
        <v>253441.14</v>
      </c>
      <c r="E50" s="151"/>
      <c r="F50" s="151"/>
      <c r="G50" s="151"/>
      <c r="H50" s="152"/>
      <c r="I50" s="151"/>
      <c r="J50" s="151">
        <v>253441.14</v>
      </c>
      <c r="L50" s="90"/>
    </row>
    <row r="51" spans="2:12">
      <c r="B51" s="207" t="s">
        <v>213</v>
      </c>
      <c r="C51" s="86" t="s">
        <v>39</v>
      </c>
      <c r="D51" s="151">
        <v>94575.09</v>
      </c>
      <c r="E51" s="151"/>
      <c r="F51" s="151"/>
      <c r="G51" s="151"/>
      <c r="H51" s="152"/>
      <c r="I51" s="151"/>
      <c r="J51" s="151">
        <v>94575.09</v>
      </c>
      <c r="L51" s="90"/>
    </row>
    <row r="52" spans="2:12" ht="28.8">
      <c r="B52" s="207" t="s">
        <v>214</v>
      </c>
      <c r="C52" s="86" t="s">
        <v>215</v>
      </c>
      <c r="D52" s="151">
        <v>1054678.08</v>
      </c>
      <c r="E52" s="151"/>
      <c r="F52" s="151"/>
      <c r="G52" s="151"/>
      <c r="H52" s="152"/>
      <c r="I52" s="151"/>
      <c r="J52" s="151">
        <v>1054678.08</v>
      </c>
      <c r="L52" s="90"/>
    </row>
    <row r="53" spans="2:12">
      <c r="B53" s="207" t="s">
        <v>216</v>
      </c>
      <c r="C53" s="86" t="s">
        <v>40</v>
      </c>
      <c r="D53" s="151">
        <v>13233.44</v>
      </c>
      <c r="E53" s="151"/>
      <c r="F53" s="151"/>
      <c r="G53" s="151"/>
      <c r="H53" s="152"/>
      <c r="I53" s="151"/>
      <c r="J53" s="151">
        <v>13233.44</v>
      </c>
      <c r="L53" s="90"/>
    </row>
    <row r="54" spans="2:12">
      <c r="B54" s="207" t="s">
        <v>217</v>
      </c>
      <c r="C54" s="86" t="s">
        <v>41</v>
      </c>
      <c r="D54" s="151">
        <v>5416503.4900000002</v>
      </c>
      <c r="E54" s="151"/>
      <c r="F54" s="151"/>
      <c r="G54" s="151"/>
      <c r="H54" s="152"/>
      <c r="I54" s="151"/>
      <c r="J54" s="151">
        <v>5416503.4900000002</v>
      </c>
      <c r="L54" s="90"/>
    </row>
    <row r="55" spans="2:12" ht="28.8">
      <c r="B55" s="207" t="s">
        <v>218</v>
      </c>
      <c r="C55" s="86" t="s">
        <v>69</v>
      </c>
      <c r="D55" s="151">
        <v>128545.98</v>
      </c>
      <c r="E55" s="151"/>
      <c r="F55" s="151"/>
      <c r="G55" s="151"/>
      <c r="H55" s="152"/>
      <c r="I55" s="151"/>
      <c r="J55" s="151">
        <v>128545.98</v>
      </c>
      <c r="L55" s="90"/>
    </row>
    <row r="56" spans="2:12" ht="43.2">
      <c r="B56" s="207" t="s">
        <v>219</v>
      </c>
      <c r="C56" s="86" t="s">
        <v>70</v>
      </c>
      <c r="D56" s="151">
        <v>24360</v>
      </c>
      <c r="E56" s="151"/>
      <c r="F56" s="151"/>
      <c r="G56" s="151"/>
      <c r="H56" s="152"/>
      <c r="I56" s="151"/>
      <c r="J56" s="151">
        <v>24360</v>
      </c>
      <c r="L56" s="90"/>
    </row>
    <row r="57" spans="2:12">
      <c r="B57" s="207" t="s">
        <v>220</v>
      </c>
      <c r="C57" s="86" t="s">
        <v>42</v>
      </c>
      <c r="D57" s="151">
        <v>1380494.51</v>
      </c>
      <c r="E57" s="151">
        <v>232300</v>
      </c>
      <c r="F57" s="151"/>
      <c r="G57" s="151"/>
      <c r="H57" s="152"/>
      <c r="I57" s="151"/>
      <c r="J57" s="151">
        <v>1612794.51</v>
      </c>
      <c r="L57" s="90"/>
    </row>
    <row r="58" spans="2:12" ht="28.8">
      <c r="B58" s="207" t="s">
        <v>221</v>
      </c>
      <c r="C58" s="86" t="s">
        <v>43</v>
      </c>
      <c r="D58" s="151">
        <v>636605.91</v>
      </c>
      <c r="E58" s="151">
        <v>0</v>
      </c>
      <c r="F58" s="151"/>
      <c r="G58" s="151"/>
      <c r="H58" s="152"/>
      <c r="I58" s="151"/>
      <c r="J58" s="151">
        <v>636605.91</v>
      </c>
      <c r="L58" s="90"/>
    </row>
    <row r="59" spans="2:12" ht="28.8">
      <c r="B59" s="207" t="s">
        <v>222</v>
      </c>
      <c r="C59" s="86" t="s">
        <v>44</v>
      </c>
      <c r="D59" s="151">
        <v>533336.24</v>
      </c>
      <c r="E59" s="151"/>
      <c r="F59" s="151"/>
      <c r="G59" s="151"/>
      <c r="H59" s="152"/>
      <c r="I59" s="151"/>
      <c r="J59" s="151">
        <v>533336.24</v>
      </c>
      <c r="L59" s="90"/>
    </row>
    <row r="60" spans="2:12">
      <c r="B60" s="207" t="s">
        <v>223</v>
      </c>
      <c r="C60" s="86" t="s">
        <v>45</v>
      </c>
      <c r="D60" s="151">
        <v>285379.17000000004</v>
      </c>
      <c r="E60" s="151">
        <v>300000</v>
      </c>
      <c r="F60" s="151"/>
      <c r="G60" s="151"/>
      <c r="H60" s="152"/>
      <c r="I60" s="151"/>
      <c r="J60" s="151">
        <v>585379.17000000004</v>
      </c>
      <c r="L60" s="90"/>
    </row>
    <row r="61" spans="2:12">
      <c r="B61" s="207" t="s">
        <v>224</v>
      </c>
      <c r="C61" s="86" t="s">
        <v>46</v>
      </c>
      <c r="D61" s="151">
        <v>183047.29</v>
      </c>
      <c r="E61" s="151"/>
      <c r="F61" s="151"/>
      <c r="G61" s="151"/>
      <c r="H61" s="152"/>
      <c r="I61" s="151"/>
      <c r="J61" s="151">
        <v>183047.29</v>
      </c>
      <c r="L61" s="90"/>
    </row>
    <row r="62" spans="2:12" ht="28.8">
      <c r="B62" s="207" t="s">
        <v>225</v>
      </c>
      <c r="C62" s="86" t="s">
        <v>47</v>
      </c>
      <c r="D62" s="151">
        <v>1359061.29</v>
      </c>
      <c r="E62" s="151"/>
      <c r="F62" s="151">
        <v>313584.28000000003</v>
      </c>
      <c r="G62" s="151">
        <v>0</v>
      </c>
      <c r="H62" s="152"/>
      <c r="I62" s="151"/>
      <c r="J62" s="151">
        <v>1672645.57</v>
      </c>
      <c r="L62" s="90"/>
    </row>
    <row r="63" spans="2:12">
      <c r="B63" s="207" t="s">
        <v>226</v>
      </c>
      <c r="C63" s="86" t="s">
        <v>71</v>
      </c>
      <c r="D63" s="151">
        <v>80821.22</v>
      </c>
      <c r="E63" s="151"/>
      <c r="F63" s="151"/>
      <c r="G63" s="151"/>
      <c r="H63" s="152"/>
      <c r="I63" s="151"/>
      <c r="J63" s="151">
        <v>80821.22</v>
      </c>
      <c r="L63" s="90"/>
    </row>
    <row r="64" spans="2:12">
      <c r="B64" s="207" t="s">
        <v>227</v>
      </c>
      <c r="C64" s="86" t="s">
        <v>48</v>
      </c>
      <c r="D64" s="151">
        <v>1559040</v>
      </c>
      <c r="E64" s="151"/>
      <c r="F64" s="151"/>
      <c r="G64" s="151"/>
      <c r="H64" s="152"/>
      <c r="I64" s="151"/>
      <c r="J64" s="151">
        <v>1559040</v>
      </c>
      <c r="L64" s="90"/>
    </row>
    <row r="65" spans="2:12" ht="28.8">
      <c r="B65" s="207" t="s">
        <v>228</v>
      </c>
      <c r="C65" s="86" t="s">
        <v>229</v>
      </c>
      <c r="D65" s="151">
        <v>80817.200000000012</v>
      </c>
      <c r="E65" s="151"/>
      <c r="F65" s="151">
        <v>218292.61</v>
      </c>
      <c r="G65" s="151">
        <v>0</v>
      </c>
      <c r="H65" s="152"/>
      <c r="I65" s="151"/>
      <c r="J65" s="151">
        <v>299109.81</v>
      </c>
      <c r="L65" s="90"/>
    </row>
    <row r="66" spans="2:12">
      <c r="B66" s="207" t="s">
        <v>230</v>
      </c>
      <c r="C66" s="86" t="s">
        <v>49</v>
      </c>
      <c r="D66" s="151">
        <v>8795.66</v>
      </c>
      <c r="E66" s="151"/>
      <c r="F66" s="151"/>
      <c r="G66" s="151"/>
      <c r="H66" s="152"/>
      <c r="I66" s="151"/>
      <c r="J66" s="151">
        <v>8795.66</v>
      </c>
      <c r="L66" s="90"/>
    </row>
    <row r="67" spans="2:12">
      <c r="B67" s="207" t="s">
        <v>231</v>
      </c>
      <c r="C67" s="86" t="s">
        <v>50</v>
      </c>
      <c r="D67" s="151">
        <v>299923.88</v>
      </c>
      <c r="E67" s="151">
        <v>0</v>
      </c>
      <c r="F67" s="151"/>
      <c r="G67" s="151"/>
      <c r="H67" s="152"/>
      <c r="I67" s="151"/>
      <c r="J67" s="151">
        <v>299923.88</v>
      </c>
      <c r="L67" s="90"/>
    </row>
    <row r="68" spans="2:12">
      <c r="B68" s="207" t="s">
        <v>232</v>
      </c>
      <c r="C68" s="86" t="s">
        <v>51</v>
      </c>
      <c r="D68" s="151">
        <v>47965</v>
      </c>
      <c r="E68" s="151">
        <v>0</v>
      </c>
      <c r="F68" s="151">
        <v>218868.8</v>
      </c>
      <c r="G68" s="151">
        <v>10640</v>
      </c>
      <c r="H68" s="152"/>
      <c r="I68" s="151"/>
      <c r="J68" s="151">
        <v>277473.8</v>
      </c>
      <c r="L68" s="90"/>
    </row>
    <row r="69" spans="2:12" ht="28.8">
      <c r="B69" s="207" t="s">
        <v>233</v>
      </c>
      <c r="C69" s="86" t="s">
        <v>52</v>
      </c>
      <c r="D69" s="151">
        <v>863138.31</v>
      </c>
      <c r="E69" s="151">
        <v>350000</v>
      </c>
      <c r="F69" s="151"/>
      <c r="G69" s="151"/>
      <c r="H69" s="152"/>
      <c r="I69" s="151"/>
      <c r="J69" s="151">
        <v>1213138.31</v>
      </c>
      <c r="L69" s="90"/>
    </row>
    <row r="70" spans="2:12" ht="28.8">
      <c r="B70" s="207" t="s">
        <v>234</v>
      </c>
      <c r="C70" s="86" t="s">
        <v>235</v>
      </c>
      <c r="D70" s="151">
        <v>133456.03</v>
      </c>
      <c r="E70" s="151">
        <v>0</v>
      </c>
      <c r="F70" s="151"/>
      <c r="G70" s="151"/>
      <c r="H70" s="152"/>
      <c r="I70" s="151"/>
      <c r="J70" s="151">
        <v>133456.03</v>
      </c>
      <c r="L70" s="90"/>
    </row>
    <row r="71" spans="2:12" ht="43.2">
      <c r="B71" s="207" t="s">
        <v>236</v>
      </c>
      <c r="C71" s="86" t="s">
        <v>53</v>
      </c>
      <c r="D71" s="151">
        <v>676797.5199999999</v>
      </c>
      <c r="E71" s="151"/>
      <c r="F71" s="151"/>
      <c r="G71" s="151"/>
      <c r="H71" s="152"/>
      <c r="I71" s="151"/>
      <c r="J71" s="151">
        <v>676797.5199999999</v>
      </c>
      <c r="L71" s="90"/>
    </row>
    <row r="72" spans="2:12">
      <c r="B72" s="207" t="s">
        <v>237</v>
      </c>
      <c r="C72" s="86" t="s">
        <v>54</v>
      </c>
      <c r="D72" s="151">
        <v>55203.13</v>
      </c>
      <c r="E72" s="151"/>
      <c r="F72" s="151"/>
      <c r="G72" s="151"/>
      <c r="H72" s="152"/>
      <c r="I72" s="151"/>
      <c r="J72" s="151">
        <v>55203.13</v>
      </c>
      <c r="L72" s="90"/>
    </row>
    <row r="73" spans="2:12" ht="43.2">
      <c r="B73" s="207" t="s">
        <v>238</v>
      </c>
      <c r="C73" s="86" t="s">
        <v>55</v>
      </c>
      <c r="D73" s="151">
        <v>424293.37</v>
      </c>
      <c r="E73" s="151">
        <v>0</v>
      </c>
      <c r="F73" s="151"/>
      <c r="G73" s="151"/>
      <c r="H73" s="152"/>
      <c r="I73" s="151"/>
      <c r="J73" s="151">
        <v>424293.37</v>
      </c>
      <c r="L73" s="90"/>
    </row>
    <row r="74" spans="2:12" ht="28.8">
      <c r="B74" s="207" t="s">
        <v>239</v>
      </c>
      <c r="C74" s="86" t="s">
        <v>72</v>
      </c>
      <c r="D74" s="151">
        <v>311714.03999999998</v>
      </c>
      <c r="E74" s="151"/>
      <c r="F74" s="151"/>
      <c r="G74" s="151"/>
      <c r="H74" s="152"/>
      <c r="I74" s="151"/>
      <c r="J74" s="151">
        <v>311714.03999999998</v>
      </c>
      <c r="L74" s="90"/>
    </row>
    <row r="75" spans="2:12" ht="28.8">
      <c r="B75" s="207" t="s">
        <v>240</v>
      </c>
      <c r="C75" s="86" t="s">
        <v>56</v>
      </c>
      <c r="D75" s="151">
        <v>433181.25</v>
      </c>
      <c r="E75" s="151"/>
      <c r="F75" s="151"/>
      <c r="G75" s="151">
        <v>0</v>
      </c>
      <c r="H75" s="152"/>
      <c r="I75" s="151"/>
      <c r="J75" s="151">
        <v>433181.25</v>
      </c>
      <c r="L75" s="90"/>
    </row>
    <row r="76" spans="2:12">
      <c r="B76" s="207" t="s">
        <v>241</v>
      </c>
      <c r="C76" s="86" t="s">
        <v>57</v>
      </c>
      <c r="D76" s="151">
        <v>473280</v>
      </c>
      <c r="E76" s="151"/>
      <c r="F76" s="151"/>
      <c r="G76" s="151"/>
      <c r="H76" s="152"/>
      <c r="I76" s="151"/>
      <c r="J76" s="151">
        <v>473280</v>
      </c>
      <c r="L76" s="90"/>
    </row>
    <row r="77" spans="2:12">
      <c r="B77" s="207" t="s">
        <v>242</v>
      </c>
      <c r="C77" s="86" t="s">
        <v>58</v>
      </c>
      <c r="D77" s="151">
        <v>181969.61</v>
      </c>
      <c r="E77" s="151"/>
      <c r="F77" s="151"/>
      <c r="G77" s="151"/>
      <c r="H77" s="152"/>
      <c r="I77" s="151"/>
      <c r="J77" s="151">
        <v>181969.61</v>
      </c>
      <c r="L77" s="90"/>
    </row>
    <row r="78" spans="2:12">
      <c r="B78" s="207" t="s">
        <v>243</v>
      </c>
      <c r="C78" s="86" t="s">
        <v>244</v>
      </c>
      <c r="D78" s="151">
        <v>108056.35</v>
      </c>
      <c r="E78" s="151"/>
      <c r="F78" s="151"/>
      <c r="G78" s="151"/>
      <c r="H78" s="152"/>
      <c r="I78" s="151"/>
      <c r="J78" s="151">
        <v>108056.35</v>
      </c>
      <c r="L78" s="90"/>
    </row>
    <row r="79" spans="2:12">
      <c r="B79" s="207" t="s">
        <v>245</v>
      </c>
      <c r="C79" s="86" t="s">
        <v>59</v>
      </c>
      <c r="D79" s="151">
        <v>5378.01</v>
      </c>
      <c r="E79" s="151"/>
      <c r="F79" s="151"/>
      <c r="G79" s="151"/>
      <c r="H79" s="152"/>
      <c r="I79" s="151"/>
      <c r="J79" s="151">
        <v>5378.01</v>
      </c>
      <c r="L79" s="90"/>
    </row>
    <row r="80" spans="2:12">
      <c r="B80" s="207" t="s">
        <v>246</v>
      </c>
      <c r="C80" s="86" t="s">
        <v>60</v>
      </c>
      <c r="D80" s="151">
        <v>411898.37</v>
      </c>
      <c r="E80" s="151"/>
      <c r="F80" s="151"/>
      <c r="G80" s="151">
        <v>3851.7300000000032</v>
      </c>
      <c r="H80" s="152"/>
      <c r="I80" s="151"/>
      <c r="J80" s="151">
        <v>415750.1</v>
      </c>
      <c r="L80" s="90"/>
    </row>
    <row r="81" spans="2:24">
      <c r="B81" s="207" t="s">
        <v>247</v>
      </c>
      <c r="C81" s="86" t="s">
        <v>248</v>
      </c>
      <c r="D81" s="151">
        <v>81226.44</v>
      </c>
      <c r="E81" s="151"/>
      <c r="F81" s="151"/>
      <c r="G81" s="151"/>
      <c r="H81" s="152"/>
      <c r="I81" s="151"/>
      <c r="J81" s="151">
        <v>81226.44</v>
      </c>
      <c r="L81" s="90"/>
    </row>
    <row r="82" spans="2:24">
      <c r="B82" s="207" t="s">
        <v>249</v>
      </c>
      <c r="C82" s="86" t="s">
        <v>61</v>
      </c>
      <c r="D82" s="151">
        <v>104027.34</v>
      </c>
      <c r="E82" s="151"/>
      <c r="F82" s="151"/>
      <c r="G82" s="151"/>
      <c r="H82" s="152"/>
      <c r="I82" s="151"/>
      <c r="J82" s="151">
        <v>104027.34</v>
      </c>
      <c r="L82" s="90"/>
    </row>
    <row r="83" spans="2:24">
      <c r="B83" s="209" t="s">
        <v>250</v>
      </c>
      <c r="C83" s="87" t="s">
        <v>62</v>
      </c>
      <c r="D83" s="151">
        <v>1159509.1399999999</v>
      </c>
      <c r="E83" s="151"/>
      <c r="F83" s="151"/>
      <c r="G83" s="151"/>
      <c r="H83" s="152"/>
      <c r="I83" s="151"/>
      <c r="J83" s="151">
        <v>1159509.1399999999</v>
      </c>
      <c r="L83" s="90"/>
    </row>
    <row r="84" spans="2:24">
      <c r="B84" s="210" t="s">
        <v>251</v>
      </c>
      <c r="C84" s="85" t="s">
        <v>63</v>
      </c>
      <c r="D84" s="151">
        <v>110699.54</v>
      </c>
      <c r="E84" s="151"/>
      <c r="F84" s="151">
        <v>0</v>
      </c>
      <c r="G84" s="151">
        <v>6852</v>
      </c>
      <c r="H84" s="152"/>
      <c r="I84" s="151"/>
      <c r="J84" s="151">
        <v>117551.54</v>
      </c>
      <c r="L84" s="90"/>
    </row>
    <row r="85" spans="2:24">
      <c r="B85" s="210" t="s">
        <v>252</v>
      </c>
      <c r="C85" s="85" t="s">
        <v>64</v>
      </c>
      <c r="D85" s="153">
        <v>1265502.04</v>
      </c>
      <c r="E85" s="153"/>
      <c r="F85" s="153"/>
      <c r="G85" s="153"/>
      <c r="H85" s="156"/>
      <c r="I85" s="153"/>
      <c r="J85" s="153">
        <v>1265502.04</v>
      </c>
      <c r="K85" s="88"/>
      <c r="L85" s="90"/>
    </row>
    <row r="86" spans="2:24" s="78" customFormat="1" ht="28.8">
      <c r="B86" s="210" t="s">
        <v>253</v>
      </c>
      <c r="C86" s="85" t="s">
        <v>65</v>
      </c>
      <c r="D86" s="154">
        <v>1708218.43</v>
      </c>
      <c r="E86" s="154"/>
      <c r="F86" s="154"/>
      <c r="G86" s="154">
        <v>6759.22</v>
      </c>
      <c r="H86" s="155"/>
      <c r="I86" s="154"/>
      <c r="J86" s="154">
        <v>1714977.65</v>
      </c>
      <c r="K86" s="88"/>
      <c r="L86" s="90"/>
      <c r="M86" s="45"/>
      <c r="N86" s="45"/>
      <c r="O86" s="77"/>
      <c r="P86" s="77"/>
      <c r="Q86" s="77"/>
      <c r="R86" s="77"/>
      <c r="S86" s="77"/>
      <c r="T86" s="77"/>
      <c r="U86" s="77"/>
      <c r="V86" s="77"/>
      <c r="W86" s="77"/>
      <c r="X86" s="77"/>
    </row>
    <row r="87" spans="2:24" ht="28.8">
      <c r="B87" s="208" t="s">
        <v>73</v>
      </c>
      <c r="C87" s="159" t="s">
        <v>74</v>
      </c>
      <c r="D87" s="160">
        <v>153007.01</v>
      </c>
      <c r="E87" s="160">
        <v>0</v>
      </c>
      <c r="F87" s="160">
        <v>0</v>
      </c>
      <c r="G87" s="160">
        <v>0</v>
      </c>
      <c r="H87" s="161">
        <v>0</v>
      </c>
      <c r="I87" s="160">
        <v>145416948.89000002</v>
      </c>
      <c r="J87" s="160">
        <v>145569955.90000001</v>
      </c>
      <c r="K87" s="89"/>
      <c r="L87" s="90"/>
    </row>
    <row r="88" spans="2:24">
      <c r="B88" s="207" t="s">
        <v>254</v>
      </c>
      <c r="C88" s="86" t="s">
        <v>255</v>
      </c>
      <c r="D88" s="153">
        <v>80000</v>
      </c>
      <c r="E88" s="153"/>
      <c r="F88" s="153"/>
      <c r="G88" s="153"/>
      <c r="H88" s="156"/>
      <c r="I88" s="153"/>
      <c r="J88" s="153">
        <v>80000</v>
      </c>
      <c r="K88" s="88"/>
      <c r="L88" s="90"/>
    </row>
    <row r="89" spans="2:24">
      <c r="B89" s="207" t="s">
        <v>492</v>
      </c>
      <c r="C89" s="86" t="s">
        <v>256</v>
      </c>
      <c r="D89" s="153">
        <v>0</v>
      </c>
      <c r="E89" s="153"/>
      <c r="F89" s="153"/>
      <c r="G89" s="153"/>
      <c r="H89" s="156"/>
      <c r="I89" s="153">
        <v>145416948.89000002</v>
      </c>
      <c r="J89" s="153">
        <v>145416948.89000002</v>
      </c>
      <c r="K89" s="88"/>
      <c r="L89" s="91"/>
    </row>
    <row r="90" spans="2:24" s="78" customFormat="1" ht="28.8">
      <c r="B90" s="211" t="s">
        <v>257</v>
      </c>
      <c r="C90" s="87" t="s">
        <v>258</v>
      </c>
      <c r="D90" s="154">
        <v>73007.009999999995</v>
      </c>
      <c r="E90" s="154"/>
      <c r="F90" s="154"/>
      <c r="G90" s="154"/>
      <c r="H90" s="155"/>
      <c r="I90" s="154"/>
      <c r="J90" s="154">
        <v>73007.009999999995</v>
      </c>
      <c r="K90" s="88"/>
      <c r="L90" s="91"/>
      <c r="M90" s="45"/>
      <c r="N90" s="45"/>
      <c r="O90" s="77"/>
      <c r="P90" s="77"/>
      <c r="Q90" s="77"/>
      <c r="R90" s="77"/>
      <c r="S90" s="77"/>
      <c r="T90" s="77"/>
      <c r="U90" s="77"/>
      <c r="V90" s="77"/>
      <c r="W90" s="77"/>
      <c r="X90" s="77"/>
    </row>
    <row r="91" spans="2:24">
      <c r="B91" s="212">
        <v>5000</v>
      </c>
      <c r="C91" s="162" t="s">
        <v>66</v>
      </c>
      <c r="D91" s="160">
        <v>2287837.0300000003</v>
      </c>
      <c r="E91" s="160">
        <v>6487065.3266469995</v>
      </c>
      <c r="F91" s="160">
        <v>0</v>
      </c>
      <c r="G91" s="160">
        <v>0</v>
      </c>
      <c r="H91" s="161">
        <v>9563</v>
      </c>
      <c r="I91" s="160">
        <v>0</v>
      </c>
      <c r="J91" s="160">
        <v>8784465.3566469997</v>
      </c>
      <c r="K91" s="89"/>
      <c r="L91" s="90"/>
    </row>
    <row r="92" spans="2:24">
      <c r="B92" s="163" t="s">
        <v>259</v>
      </c>
      <c r="C92" s="86" t="s">
        <v>75</v>
      </c>
      <c r="D92" s="151">
        <v>400000.00000000012</v>
      </c>
      <c r="E92" s="86">
        <v>301929.48999999987</v>
      </c>
      <c r="F92" s="151"/>
      <c r="G92" s="151"/>
      <c r="H92" s="152"/>
      <c r="I92" s="151"/>
      <c r="J92" s="151">
        <v>701929.49</v>
      </c>
      <c r="L92" s="91"/>
    </row>
    <row r="93" spans="2:24" ht="28.8">
      <c r="B93" s="163" t="s">
        <v>260</v>
      </c>
      <c r="C93" s="86" t="s">
        <v>67</v>
      </c>
      <c r="D93" s="151">
        <v>1000563.19</v>
      </c>
      <c r="E93" s="86">
        <v>1207774.2766470001</v>
      </c>
      <c r="F93" s="151"/>
      <c r="G93" s="151"/>
      <c r="H93" s="152"/>
      <c r="I93" s="151"/>
      <c r="J93" s="151">
        <v>2208337.4666470001</v>
      </c>
      <c r="L93" s="91"/>
    </row>
    <row r="94" spans="2:24">
      <c r="B94" s="163">
        <v>5191</v>
      </c>
      <c r="C94" s="86" t="s">
        <v>261</v>
      </c>
      <c r="D94" s="153">
        <v>0</v>
      </c>
      <c r="E94" s="153">
        <v>456203.68</v>
      </c>
      <c r="F94" s="153"/>
      <c r="G94" s="153"/>
      <c r="H94" s="156"/>
      <c r="I94" s="153"/>
      <c r="J94" s="153">
        <v>456203.68</v>
      </c>
      <c r="L94" s="91"/>
    </row>
    <row r="95" spans="2:24">
      <c r="B95" s="163">
        <v>5211</v>
      </c>
      <c r="C95" s="86" t="s">
        <v>262</v>
      </c>
      <c r="D95" s="156">
        <v>0</v>
      </c>
      <c r="E95" s="156">
        <v>10518.88</v>
      </c>
      <c r="F95" s="156"/>
      <c r="G95" s="156"/>
      <c r="H95" s="156">
        <v>0</v>
      </c>
      <c r="I95" s="156"/>
      <c r="J95" s="156">
        <v>10518.88</v>
      </c>
      <c r="L95" s="91"/>
    </row>
    <row r="96" spans="2:24">
      <c r="B96" s="163">
        <v>5231</v>
      </c>
      <c r="C96" s="86" t="s">
        <v>68</v>
      </c>
      <c r="D96" s="151">
        <v>57273.84</v>
      </c>
      <c r="E96" s="151">
        <v>0</v>
      </c>
      <c r="F96" s="151"/>
      <c r="G96" s="157"/>
      <c r="H96" s="158"/>
      <c r="I96" s="157"/>
      <c r="J96" s="151">
        <v>57273.84</v>
      </c>
      <c r="L96" s="91"/>
    </row>
    <row r="97" spans="2:24" ht="43.2">
      <c r="B97" s="163">
        <v>5411</v>
      </c>
      <c r="C97" s="86" t="s">
        <v>263</v>
      </c>
      <c r="D97" s="151">
        <v>0</v>
      </c>
      <c r="E97" s="151">
        <v>4150537</v>
      </c>
      <c r="F97" s="151"/>
      <c r="G97" s="157"/>
      <c r="H97" s="152">
        <v>9563</v>
      </c>
      <c r="I97" s="157"/>
      <c r="J97" s="151">
        <v>4160100</v>
      </c>
      <c r="L97" s="91"/>
    </row>
    <row r="98" spans="2:24">
      <c r="B98" s="163">
        <v>5911</v>
      </c>
      <c r="C98" s="86" t="s">
        <v>264</v>
      </c>
      <c r="D98" s="151">
        <v>830000</v>
      </c>
      <c r="E98" s="151">
        <v>360102</v>
      </c>
      <c r="F98" s="151"/>
      <c r="G98" s="157"/>
      <c r="H98" s="158"/>
      <c r="I98" s="157"/>
      <c r="J98" s="151">
        <v>1190102</v>
      </c>
      <c r="L98" s="91"/>
    </row>
    <row r="99" spans="2:24" ht="24.6" customHeight="1">
      <c r="B99" s="257" t="s">
        <v>488</v>
      </c>
      <c r="C99" s="258"/>
      <c r="D99" s="205">
        <f>D8+D22+D48+D87+D91</f>
        <v>101134815.81146671</v>
      </c>
      <c r="E99" s="205">
        <f t="shared" ref="E99:I99" si="0">E8+E22+E48+E87+E91</f>
        <v>8096365.3266469995</v>
      </c>
      <c r="F99" s="205">
        <f t="shared" si="0"/>
        <v>3053600.4299999997</v>
      </c>
      <c r="G99" s="205">
        <f t="shared" si="0"/>
        <v>668214.42999999993</v>
      </c>
      <c r="H99" s="205">
        <f t="shared" si="0"/>
        <v>1068334.19</v>
      </c>
      <c r="I99" s="205">
        <f t="shared" si="0"/>
        <v>145416948.89000002</v>
      </c>
      <c r="J99" s="205">
        <f>SUM(D99:I99)</f>
        <v>259438279.07811373</v>
      </c>
    </row>
    <row r="100" spans="2:24" s="97" customFormat="1">
      <c r="B100" s="92"/>
      <c r="C100" s="93"/>
      <c r="D100" s="94"/>
      <c r="E100" s="94"/>
      <c r="F100" s="94"/>
      <c r="G100" s="95"/>
      <c r="H100" s="95"/>
      <c r="I100" s="95"/>
      <c r="J100" s="99"/>
      <c r="K100" s="95"/>
      <c r="L100" s="95"/>
      <c r="M100" s="95"/>
      <c r="N100" s="95"/>
      <c r="O100" s="96"/>
      <c r="P100" s="96"/>
      <c r="Q100" s="96"/>
      <c r="R100" s="96"/>
      <c r="S100" s="96"/>
      <c r="T100" s="96"/>
      <c r="U100" s="96"/>
      <c r="V100" s="96"/>
      <c r="W100" s="96"/>
      <c r="X100" s="96"/>
    </row>
    <row r="101" spans="2:24" s="97" customFormat="1">
      <c r="B101" s="92"/>
      <c r="C101" s="93"/>
      <c r="D101" s="94"/>
      <c r="E101" s="94"/>
      <c r="F101" s="94"/>
      <c r="G101" s="94"/>
      <c r="H101" s="94"/>
      <c r="I101" s="94"/>
      <c r="J101" s="99"/>
      <c r="K101" s="95"/>
      <c r="L101" s="95"/>
      <c r="M101" s="95"/>
      <c r="N101" s="95"/>
      <c r="O101" s="96"/>
      <c r="P101" s="96"/>
      <c r="Q101" s="96"/>
      <c r="R101" s="96"/>
      <c r="S101" s="96"/>
      <c r="T101" s="96"/>
      <c r="U101" s="96"/>
      <c r="V101" s="96"/>
      <c r="W101" s="96"/>
      <c r="X101" s="96"/>
    </row>
    <row r="102" spans="2:24" s="97" customFormat="1">
      <c r="B102" s="92"/>
      <c r="C102" s="93"/>
      <c r="D102" s="94"/>
      <c r="E102" s="94"/>
      <c r="F102" s="94"/>
      <c r="G102" s="95"/>
      <c r="H102" s="95"/>
      <c r="I102" s="95"/>
      <c r="J102" s="99"/>
      <c r="K102" s="95"/>
      <c r="L102" s="95"/>
      <c r="M102" s="95"/>
      <c r="N102" s="95"/>
      <c r="O102" s="96"/>
      <c r="P102" s="96"/>
      <c r="Q102" s="96"/>
      <c r="R102" s="96"/>
      <c r="S102" s="96"/>
      <c r="T102" s="96"/>
      <c r="U102" s="96"/>
      <c r="V102" s="96"/>
      <c r="W102" s="96"/>
      <c r="X102" s="96"/>
    </row>
  </sheetData>
  <mergeCells count="7">
    <mergeCell ref="B99:C99"/>
    <mergeCell ref="J5:J7"/>
    <mergeCell ref="B2:H2"/>
    <mergeCell ref="B3:H3"/>
    <mergeCell ref="B5:B7"/>
    <mergeCell ref="C5:C7"/>
    <mergeCell ref="D5:I6"/>
  </mergeCells>
  <pageMargins left="0.7" right="0.7" top="0.75" bottom="0.75" header="0.3" footer="0.3"/>
  <pageSetup scale="4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35D15-6CF8-40F9-877C-AF7D5BBF06B6}">
  <sheetPr>
    <pageSetUpPr fitToPage="1"/>
  </sheetPr>
  <dimension ref="B1:P94"/>
  <sheetViews>
    <sheetView zoomScale="70" zoomScaleNormal="70" workbookViewId="0">
      <selection activeCell="J14" sqref="J14"/>
    </sheetView>
  </sheetViews>
  <sheetFormatPr baseColWidth="10" defaultColWidth="14.44140625" defaultRowHeight="15" customHeight="1"/>
  <cols>
    <col min="1" max="1" width="2.6640625" style="123" customWidth="1"/>
    <col min="2" max="2" width="15.44140625" style="123" customWidth="1"/>
    <col min="3" max="4" width="35.6640625" style="123" customWidth="1"/>
    <col min="5" max="5" width="15.33203125" style="123" customWidth="1"/>
    <col min="6" max="6" width="16.109375" style="123" customWidth="1"/>
    <col min="7" max="7" width="27.33203125" style="123" customWidth="1"/>
    <col min="8" max="16384" width="14.44140625" style="123"/>
  </cols>
  <sheetData>
    <row r="1" spans="2:7" s="121" customFormat="1" ht="15" customHeight="1" thickBot="1"/>
    <row r="2" spans="2:7" s="121" customFormat="1" ht="25.2" customHeight="1">
      <c r="B2" s="232" t="s">
        <v>0</v>
      </c>
      <c r="C2" s="233"/>
      <c r="D2" s="233"/>
      <c r="E2" s="233"/>
      <c r="F2" s="234"/>
    </row>
    <row r="3" spans="2:7" s="121" customFormat="1" ht="25.2" customHeight="1" thickBot="1">
      <c r="B3" s="235" t="s">
        <v>484</v>
      </c>
      <c r="C3" s="236"/>
      <c r="D3" s="236"/>
      <c r="E3" s="236"/>
      <c r="F3" s="237"/>
    </row>
    <row r="4" spans="2:7" ht="15" customHeight="1">
      <c r="B4" s="122"/>
      <c r="C4" s="122"/>
      <c r="D4" s="122"/>
    </row>
    <row r="5" spans="2:7" ht="15.6" customHeight="1">
      <c r="B5" s="124"/>
    </row>
    <row r="6" spans="2:7" ht="19.95" customHeight="1">
      <c r="B6" s="264" t="s">
        <v>274</v>
      </c>
      <c r="C6" s="264"/>
      <c r="D6" s="125" t="s">
        <v>275</v>
      </c>
    </row>
    <row r="7" spans="2:7" ht="15" customHeight="1">
      <c r="B7" s="124"/>
    </row>
    <row r="8" spans="2:7" ht="19.95" customHeight="1">
      <c r="B8" s="264" t="s">
        <v>276</v>
      </c>
      <c r="C8" s="264"/>
      <c r="D8" s="126" t="s">
        <v>277</v>
      </c>
      <c r="E8" s="127"/>
    </row>
    <row r="9" spans="2:7" ht="15" customHeight="1">
      <c r="B9" s="128"/>
      <c r="C9" s="128"/>
      <c r="D9" s="128"/>
    </row>
    <row r="10" spans="2:7" ht="19.95" customHeight="1">
      <c r="B10" s="264" t="s">
        <v>278</v>
      </c>
      <c r="C10" s="264"/>
      <c r="D10" s="265" t="s">
        <v>279</v>
      </c>
      <c r="E10" s="265"/>
    </row>
    <row r="11" spans="2:7" ht="15" customHeight="1">
      <c r="B11" s="124"/>
    </row>
    <row r="12" spans="2:7" s="130" customFormat="1" ht="40.950000000000003" customHeight="1">
      <c r="B12" s="129" t="s">
        <v>280</v>
      </c>
      <c r="C12" s="129" t="s">
        <v>281</v>
      </c>
      <c r="D12" s="129" t="s">
        <v>282</v>
      </c>
      <c r="E12" s="129" t="s">
        <v>283</v>
      </c>
      <c r="F12" s="129" t="s">
        <v>284</v>
      </c>
      <c r="G12" s="129" t="s">
        <v>285</v>
      </c>
    </row>
    <row r="13" spans="2:7" s="121" customFormat="1" ht="87" customHeight="1">
      <c r="B13" s="131" t="s">
        <v>286</v>
      </c>
      <c r="C13" s="132" t="s">
        <v>287</v>
      </c>
      <c r="D13" s="132" t="s">
        <v>288</v>
      </c>
      <c r="E13" s="133">
        <v>14</v>
      </c>
      <c r="F13" s="133">
        <v>14</v>
      </c>
      <c r="G13" s="134">
        <v>1</v>
      </c>
    </row>
    <row r="14" spans="2:7" s="121" customFormat="1" ht="54.6" customHeight="1">
      <c r="B14" s="131" t="s">
        <v>289</v>
      </c>
      <c r="C14" s="132" t="s">
        <v>290</v>
      </c>
      <c r="D14" s="132" t="s">
        <v>291</v>
      </c>
      <c r="E14" s="133">
        <v>8</v>
      </c>
      <c r="F14" s="133">
        <v>8</v>
      </c>
      <c r="G14" s="134">
        <v>1</v>
      </c>
    </row>
    <row r="15" spans="2:7" s="121" customFormat="1" ht="55.95" customHeight="1">
      <c r="B15" s="135" t="s">
        <v>292</v>
      </c>
      <c r="C15" s="136" t="s">
        <v>293</v>
      </c>
      <c r="D15" s="136" t="s">
        <v>294</v>
      </c>
      <c r="E15" s="137">
        <v>6</v>
      </c>
      <c r="F15" s="137">
        <v>6</v>
      </c>
      <c r="G15" s="138">
        <v>1</v>
      </c>
    </row>
    <row r="16" spans="2:7" s="121" customFormat="1" ht="75.599999999999994" customHeight="1">
      <c r="B16" s="131" t="s">
        <v>295</v>
      </c>
      <c r="C16" s="132" t="s">
        <v>296</v>
      </c>
      <c r="D16" s="132" t="s">
        <v>297</v>
      </c>
      <c r="E16" s="133">
        <v>67</v>
      </c>
      <c r="F16" s="133">
        <v>67</v>
      </c>
      <c r="G16" s="134">
        <v>1</v>
      </c>
    </row>
    <row r="17" spans="2:7" s="121" customFormat="1" ht="51" customHeight="1">
      <c r="B17" s="131" t="s">
        <v>298</v>
      </c>
      <c r="C17" s="132" t="s">
        <v>299</v>
      </c>
      <c r="D17" s="132" t="s">
        <v>300</v>
      </c>
      <c r="E17" s="133">
        <v>6</v>
      </c>
      <c r="F17" s="133">
        <v>6</v>
      </c>
      <c r="G17" s="134">
        <v>1</v>
      </c>
    </row>
    <row r="18" spans="2:7" s="121" customFormat="1" ht="72" customHeight="1">
      <c r="B18" s="135" t="s">
        <v>301</v>
      </c>
      <c r="C18" s="136" t="s">
        <v>302</v>
      </c>
      <c r="D18" s="136" t="s">
        <v>303</v>
      </c>
      <c r="E18" s="137">
        <v>1723</v>
      </c>
      <c r="F18" s="137">
        <v>1723</v>
      </c>
      <c r="G18" s="138">
        <v>1</v>
      </c>
    </row>
    <row r="19" spans="2:7" s="121" customFormat="1" ht="47.4" customHeight="1">
      <c r="B19" s="131" t="s">
        <v>304</v>
      </c>
      <c r="C19" s="132" t="s">
        <v>305</v>
      </c>
      <c r="D19" s="132" t="s">
        <v>306</v>
      </c>
      <c r="E19" s="133">
        <v>1723</v>
      </c>
      <c r="F19" s="133">
        <v>1723</v>
      </c>
      <c r="G19" s="134">
        <v>1</v>
      </c>
    </row>
    <row r="20" spans="2:7" s="121" customFormat="1" ht="34.950000000000003" customHeight="1">
      <c r="B20" s="131" t="s">
        <v>307</v>
      </c>
      <c r="C20" s="132" t="s">
        <v>308</v>
      </c>
      <c r="D20" s="132" t="s">
        <v>309</v>
      </c>
      <c r="E20" s="133">
        <v>1608</v>
      </c>
      <c r="F20" s="133">
        <v>1608</v>
      </c>
      <c r="G20" s="134">
        <v>1</v>
      </c>
    </row>
    <row r="21" spans="2:7" s="121" customFormat="1" ht="57.6">
      <c r="B21" s="135"/>
      <c r="C21" s="136" t="s">
        <v>311</v>
      </c>
      <c r="D21" s="136" t="s">
        <v>312</v>
      </c>
      <c r="E21" s="137">
        <v>105</v>
      </c>
      <c r="F21" s="137">
        <v>105</v>
      </c>
      <c r="G21" s="138">
        <v>1</v>
      </c>
    </row>
    <row r="22" spans="2:7" s="121" customFormat="1" ht="68.400000000000006" customHeight="1">
      <c r="B22" s="131" t="s">
        <v>313</v>
      </c>
      <c r="C22" s="132" t="s">
        <v>314</v>
      </c>
      <c r="D22" s="132" t="s">
        <v>315</v>
      </c>
      <c r="E22" s="133">
        <v>83</v>
      </c>
      <c r="F22" s="133">
        <v>83</v>
      </c>
      <c r="G22" s="134">
        <v>1</v>
      </c>
    </row>
    <row r="23" spans="2:7" s="121" customFormat="1" ht="70.2" customHeight="1">
      <c r="B23" s="131" t="s">
        <v>316</v>
      </c>
      <c r="C23" s="132" t="s">
        <v>317</v>
      </c>
      <c r="D23" s="132" t="s">
        <v>318</v>
      </c>
      <c r="E23" s="133">
        <v>74</v>
      </c>
      <c r="F23" s="133">
        <v>74</v>
      </c>
      <c r="G23" s="139">
        <v>1</v>
      </c>
    </row>
    <row r="24" spans="2:7" s="121" customFormat="1" ht="66.599999999999994" customHeight="1">
      <c r="B24" s="135" t="s">
        <v>319</v>
      </c>
      <c r="C24" s="136" t="s">
        <v>320</v>
      </c>
      <c r="D24" s="136" t="s">
        <v>321</v>
      </c>
      <c r="E24" s="137">
        <v>67</v>
      </c>
      <c r="F24" s="137">
        <v>67</v>
      </c>
      <c r="G24" s="138">
        <v>1</v>
      </c>
    </row>
    <row r="25" spans="2:7" s="121" customFormat="1" ht="28.8">
      <c r="B25" s="131" t="s">
        <v>322</v>
      </c>
      <c r="C25" s="132" t="s">
        <v>323</v>
      </c>
      <c r="D25" s="132" t="s">
        <v>324</v>
      </c>
      <c r="E25" s="133">
        <v>24</v>
      </c>
      <c r="F25" s="133">
        <v>24</v>
      </c>
      <c r="G25" s="134">
        <v>1</v>
      </c>
    </row>
    <row r="26" spans="2:7" s="121" customFormat="1" ht="60.6" customHeight="1">
      <c r="B26" s="131" t="s">
        <v>325</v>
      </c>
      <c r="C26" s="132" t="s">
        <v>326</v>
      </c>
      <c r="D26" s="132" t="s">
        <v>327</v>
      </c>
      <c r="E26" s="133">
        <v>72</v>
      </c>
      <c r="F26" s="133">
        <v>72</v>
      </c>
      <c r="G26" s="134">
        <v>1</v>
      </c>
    </row>
    <row r="27" spans="2:7" s="121" customFormat="1" ht="43.2" customHeight="1">
      <c r="B27" s="131" t="s">
        <v>328</v>
      </c>
      <c r="C27" s="132" t="s">
        <v>329</v>
      </c>
      <c r="D27" s="132" t="s">
        <v>330</v>
      </c>
      <c r="E27" s="133">
        <v>0</v>
      </c>
      <c r="F27" s="133">
        <v>1</v>
      </c>
      <c r="G27" s="134">
        <v>0</v>
      </c>
    </row>
    <row r="28" spans="2:7" s="121" customFormat="1" ht="64.95" customHeight="1">
      <c r="B28" s="135" t="s">
        <v>331</v>
      </c>
      <c r="C28" s="136" t="s">
        <v>332</v>
      </c>
      <c r="D28" s="136" t="s">
        <v>333</v>
      </c>
      <c r="E28" s="137">
        <v>22</v>
      </c>
      <c r="F28" s="137">
        <v>24</v>
      </c>
      <c r="G28" s="138">
        <v>0.91666666666666663</v>
      </c>
    </row>
    <row r="29" spans="2:7" s="121" customFormat="1" ht="59.4" customHeight="1">
      <c r="B29" s="133" t="s">
        <v>334</v>
      </c>
      <c r="C29" s="132" t="s">
        <v>335</v>
      </c>
      <c r="D29" s="132" t="s">
        <v>336</v>
      </c>
      <c r="E29" s="133">
        <v>2</v>
      </c>
      <c r="F29" s="133">
        <v>2</v>
      </c>
      <c r="G29" s="134">
        <v>1</v>
      </c>
    </row>
    <row r="30" spans="2:7" s="121" customFormat="1" ht="72" customHeight="1">
      <c r="B30" s="133" t="s">
        <v>337</v>
      </c>
      <c r="C30" s="132" t="s">
        <v>338</v>
      </c>
      <c r="D30" s="132" t="s">
        <v>339</v>
      </c>
      <c r="E30" s="133">
        <v>11</v>
      </c>
      <c r="F30" s="133">
        <v>12</v>
      </c>
      <c r="G30" s="134">
        <v>0.91666666666666663</v>
      </c>
    </row>
    <row r="31" spans="2:7" s="121" customFormat="1" ht="52.95" customHeight="1">
      <c r="B31" s="135" t="s">
        <v>340</v>
      </c>
      <c r="C31" s="136" t="s">
        <v>341</v>
      </c>
      <c r="D31" s="136" t="s">
        <v>342</v>
      </c>
      <c r="E31" s="137">
        <v>8</v>
      </c>
      <c r="F31" s="137">
        <v>8</v>
      </c>
      <c r="G31" s="138">
        <v>1</v>
      </c>
    </row>
    <row r="32" spans="2:7" s="121" customFormat="1" ht="61.2" customHeight="1">
      <c r="B32" s="131" t="s">
        <v>343</v>
      </c>
      <c r="C32" s="132" t="s">
        <v>344</v>
      </c>
      <c r="D32" s="132" t="s">
        <v>345</v>
      </c>
      <c r="E32" s="133">
        <v>8</v>
      </c>
      <c r="F32" s="133">
        <v>8</v>
      </c>
      <c r="G32" s="134">
        <v>1</v>
      </c>
    </row>
    <row r="33" spans="2:10" s="121" customFormat="1" ht="50.4" customHeight="1">
      <c r="B33" s="131" t="s">
        <v>346</v>
      </c>
      <c r="C33" s="132" t="s">
        <v>347</v>
      </c>
      <c r="D33" s="132" t="s">
        <v>348</v>
      </c>
      <c r="E33" s="133">
        <v>8</v>
      </c>
      <c r="F33" s="133">
        <v>8</v>
      </c>
      <c r="G33" s="134">
        <v>1</v>
      </c>
    </row>
    <row r="34" spans="2:10" s="121" customFormat="1" ht="58.95" customHeight="1">
      <c r="B34" s="131" t="s">
        <v>349</v>
      </c>
      <c r="C34" s="132" t="s">
        <v>350</v>
      </c>
      <c r="D34" s="132" t="s">
        <v>351</v>
      </c>
      <c r="E34" s="133">
        <v>1</v>
      </c>
      <c r="F34" s="133">
        <v>1</v>
      </c>
      <c r="G34" s="134">
        <v>1</v>
      </c>
    </row>
    <row r="35" spans="2:10" s="121" customFormat="1" ht="77.400000000000006" customHeight="1">
      <c r="B35" s="135" t="s">
        <v>352</v>
      </c>
      <c r="C35" s="136" t="s">
        <v>353</v>
      </c>
      <c r="D35" s="136" t="s">
        <v>354</v>
      </c>
      <c r="E35" s="137">
        <v>2</v>
      </c>
      <c r="F35" s="137">
        <v>2</v>
      </c>
      <c r="G35" s="138">
        <v>1</v>
      </c>
    </row>
    <row r="36" spans="2:10" s="121" customFormat="1" ht="48.6" customHeight="1">
      <c r="B36" s="131" t="s">
        <v>355</v>
      </c>
      <c r="C36" s="132" t="s">
        <v>356</v>
      </c>
      <c r="D36" s="132" t="s">
        <v>357</v>
      </c>
      <c r="E36" s="133">
        <v>100</v>
      </c>
      <c r="F36" s="133">
        <v>100</v>
      </c>
      <c r="G36" s="134">
        <v>1</v>
      </c>
    </row>
    <row r="37" spans="2:10" s="121" customFormat="1" ht="28.8">
      <c r="B37" s="131" t="s">
        <v>358</v>
      </c>
      <c r="C37" s="132" t="s">
        <v>359</v>
      </c>
      <c r="D37" s="132" t="s">
        <v>360</v>
      </c>
      <c r="E37" s="133">
        <v>100</v>
      </c>
      <c r="F37" s="133">
        <v>100</v>
      </c>
      <c r="G37" s="134">
        <v>1</v>
      </c>
    </row>
    <row r="38" spans="2:10" s="121" customFormat="1" ht="96.6" customHeight="1">
      <c r="B38" s="131" t="s">
        <v>361</v>
      </c>
      <c r="C38" s="132" t="s">
        <v>362</v>
      </c>
      <c r="D38" s="132" t="s">
        <v>363</v>
      </c>
      <c r="E38" s="133">
        <v>2</v>
      </c>
      <c r="F38" s="133">
        <v>2</v>
      </c>
      <c r="G38" s="134">
        <v>1</v>
      </c>
    </row>
    <row r="39" spans="2:10" ht="15.75" customHeight="1">
      <c r="B39" s="124"/>
    </row>
    <row r="40" spans="2:10" ht="15.75" customHeight="1">
      <c r="B40" s="124"/>
    </row>
    <row r="41" spans="2:10" ht="19.95" customHeight="1">
      <c r="B41" s="264" t="s">
        <v>274</v>
      </c>
      <c r="C41" s="264"/>
      <c r="D41" s="125" t="s">
        <v>364</v>
      </c>
    </row>
    <row r="42" spans="2:10" ht="15.6" customHeight="1">
      <c r="B42" s="124"/>
      <c r="G42" s="140"/>
    </row>
    <row r="43" spans="2:10" ht="19.95" customHeight="1">
      <c r="B43" s="264" t="s">
        <v>276</v>
      </c>
      <c r="C43" s="264"/>
      <c r="D43" s="266" t="s">
        <v>365</v>
      </c>
      <c r="E43" s="266"/>
      <c r="F43" s="266"/>
      <c r="G43" s="266"/>
    </row>
    <row r="44" spans="2:10" ht="15" customHeight="1">
      <c r="B44" s="141"/>
      <c r="C44" s="141"/>
      <c r="D44" s="141"/>
      <c r="E44" s="141"/>
      <c r="F44" s="141"/>
      <c r="G44" s="128"/>
      <c r="H44" s="128"/>
      <c r="I44" s="128"/>
      <c r="J44" s="128"/>
    </row>
    <row r="45" spans="2:10" ht="19.95" customHeight="1">
      <c r="B45" s="264" t="s">
        <v>278</v>
      </c>
      <c r="C45" s="264"/>
      <c r="D45" s="126" t="s">
        <v>279</v>
      </c>
      <c r="E45" s="126"/>
      <c r="F45" s="128"/>
      <c r="G45" s="128"/>
      <c r="H45" s="128"/>
      <c r="I45" s="128"/>
      <c r="J45" s="128"/>
    </row>
    <row r="46" spans="2:10" ht="15" customHeight="1">
      <c r="B46" s="124"/>
    </row>
    <row r="47" spans="2:10" s="130" customFormat="1" ht="40.950000000000003" customHeight="1">
      <c r="B47" s="129" t="s">
        <v>280</v>
      </c>
      <c r="C47" s="129" t="s">
        <v>366</v>
      </c>
      <c r="D47" s="129" t="s">
        <v>367</v>
      </c>
      <c r="E47" s="129" t="s">
        <v>368</v>
      </c>
      <c r="F47" s="129" t="s">
        <v>369</v>
      </c>
      <c r="G47" s="129" t="s">
        <v>370</v>
      </c>
    </row>
    <row r="48" spans="2:10" s="121" customFormat="1" ht="124.95" customHeight="1">
      <c r="B48" s="131" t="s">
        <v>286</v>
      </c>
      <c r="C48" s="132" t="s">
        <v>371</v>
      </c>
      <c r="D48" s="132" t="s">
        <v>372</v>
      </c>
      <c r="E48" s="142">
        <v>2949221</v>
      </c>
      <c r="F48" s="142">
        <v>3102400.5</v>
      </c>
      <c r="G48" s="139">
        <v>0.95062549145411757</v>
      </c>
    </row>
    <row r="49" spans="2:7" s="121" customFormat="1" ht="61.95" customHeight="1">
      <c r="B49" s="131" t="s">
        <v>289</v>
      </c>
      <c r="C49" s="132" t="s">
        <v>373</v>
      </c>
      <c r="D49" s="132" t="s">
        <v>374</v>
      </c>
      <c r="E49" s="133">
        <v>70</v>
      </c>
      <c r="F49" s="133">
        <v>70</v>
      </c>
      <c r="G49" s="134">
        <v>1</v>
      </c>
    </row>
    <row r="50" spans="2:7" s="121" customFormat="1" ht="67.2" customHeight="1">
      <c r="B50" s="135" t="s">
        <v>292</v>
      </c>
      <c r="C50" s="136" t="s">
        <v>375</v>
      </c>
      <c r="D50" s="136" t="s">
        <v>376</v>
      </c>
      <c r="E50" s="137">
        <v>10</v>
      </c>
      <c r="F50" s="137">
        <v>10</v>
      </c>
      <c r="G50" s="138">
        <v>1</v>
      </c>
    </row>
    <row r="51" spans="2:7" s="121" customFormat="1" ht="67.2" customHeight="1">
      <c r="B51" s="131" t="s">
        <v>295</v>
      </c>
      <c r="C51" s="132" t="s">
        <v>377</v>
      </c>
      <c r="D51" s="132" t="s">
        <v>378</v>
      </c>
      <c r="E51" s="133">
        <v>10</v>
      </c>
      <c r="F51" s="133">
        <v>10</v>
      </c>
      <c r="G51" s="134">
        <v>1</v>
      </c>
    </row>
    <row r="52" spans="2:7" s="121" customFormat="1" ht="59.4" customHeight="1">
      <c r="B52" s="131" t="s">
        <v>298</v>
      </c>
      <c r="C52" s="132" t="s">
        <v>379</v>
      </c>
      <c r="D52" s="132" t="s">
        <v>380</v>
      </c>
      <c r="E52" s="133">
        <v>6</v>
      </c>
      <c r="F52" s="133">
        <v>6</v>
      </c>
      <c r="G52" s="134">
        <v>1</v>
      </c>
    </row>
    <row r="53" spans="2:7" s="121" customFormat="1" ht="64.2" customHeight="1">
      <c r="B53" s="135" t="s">
        <v>301</v>
      </c>
      <c r="C53" s="136" t="s">
        <v>381</v>
      </c>
      <c r="D53" s="136" t="s">
        <v>382</v>
      </c>
      <c r="E53" s="137">
        <v>3</v>
      </c>
      <c r="F53" s="137">
        <v>3</v>
      </c>
      <c r="G53" s="138">
        <v>1</v>
      </c>
    </row>
    <row r="54" spans="2:7" s="121" customFormat="1" ht="55.2" customHeight="1">
      <c r="B54" s="131" t="s">
        <v>304</v>
      </c>
      <c r="C54" s="132" t="s">
        <v>383</v>
      </c>
      <c r="D54" s="132" t="s">
        <v>384</v>
      </c>
      <c r="E54" s="133">
        <v>5</v>
      </c>
      <c r="F54" s="133">
        <v>5</v>
      </c>
      <c r="G54" s="134">
        <v>1</v>
      </c>
    </row>
    <row r="55" spans="2:7" s="121" customFormat="1" ht="51" customHeight="1">
      <c r="B55" s="131" t="s">
        <v>307</v>
      </c>
      <c r="C55" s="132" t="s">
        <v>385</v>
      </c>
      <c r="D55" s="132" t="s">
        <v>386</v>
      </c>
      <c r="E55" s="133">
        <v>1</v>
      </c>
      <c r="F55" s="133">
        <v>1</v>
      </c>
      <c r="G55" s="134">
        <v>1</v>
      </c>
    </row>
    <row r="56" spans="2:7" s="121" customFormat="1" ht="57.6" customHeight="1">
      <c r="B56" s="131" t="s">
        <v>387</v>
      </c>
      <c r="C56" s="132" t="s">
        <v>388</v>
      </c>
      <c r="D56" s="132" t="s">
        <v>389</v>
      </c>
      <c r="E56" s="133">
        <v>3</v>
      </c>
      <c r="F56" s="133">
        <v>3</v>
      </c>
      <c r="G56" s="134">
        <v>1</v>
      </c>
    </row>
    <row r="57" spans="2:7" s="121" customFormat="1" ht="53.4" customHeight="1">
      <c r="B57" s="135" t="s">
        <v>310</v>
      </c>
      <c r="C57" s="136" t="s">
        <v>390</v>
      </c>
      <c r="D57" s="136" t="s">
        <v>391</v>
      </c>
      <c r="E57" s="137">
        <v>7</v>
      </c>
      <c r="F57" s="137">
        <v>7</v>
      </c>
      <c r="G57" s="138">
        <v>1</v>
      </c>
    </row>
    <row r="58" spans="2:7" s="121" customFormat="1" ht="25.95" customHeight="1">
      <c r="B58" s="131" t="s">
        <v>313</v>
      </c>
      <c r="C58" s="132" t="s">
        <v>392</v>
      </c>
      <c r="D58" s="132" t="s">
        <v>393</v>
      </c>
      <c r="E58" s="133">
        <v>1</v>
      </c>
      <c r="F58" s="133">
        <v>2</v>
      </c>
      <c r="G58" s="134">
        <v>0.5</v>
      </c>
    </row>
    <row r="59" spans="2:7" s="121" customFormat="1" ht="22.95" customHeight="1">
      <c r="B59" s="131" t="s">
        <v>316</v>
      </c>
      <c r="C59" s="132" t="s">
        <v>394</v>
      </c>
      <c r="D59" s="132" t="s">
        <v>395</v>
      </c>
      <c r="E59" s="133">
        <v>5</v>
      </c>
      <c r="F59" s="133">
        <v>5</v>
      </c>
      <c r="G59" s="134">
        <v>1</v>
      </c>
    </row>
    <row r="60" spans="2:7" s="121" customFormat="1" ht="39" customHeight="1">
      <c r="B60" s="131" t="s">
        <v>396</v>
      </c>
      <c r="C60" s="132" t="s">
        <v>397</v>
      </c>
      <c r="D60" s="132" t="s">
        <v>398</v>
      </c>
      <c r="E60" s="133">
        <v>412</v>
      </c>
      <c r="F60" s="133">
        <v>412</v>
      </c>
      <c r="G60" s="134">
        <v>1</v>
      </c>
    </row>
    <row r="61" spans="2:7" s="121" customFormat="1" ht="72" customHeight="1">
      <c r="B61" s="135" t="s">
        <v>319</v>
      </c>
      <c r="C61" s="136" t="s">
        <v>399</v>
      </c>
      <c r="D61" s="136" t="s">
        <v>400</v>
      </c>
      <c r="E61" s="137">
        <v>7</v>
      </c>
      <c r="F61" s="137">
        <v>14</v>
      </c>
      <c r="G61" s="138">
        <v>0.5</v>
      </c>
    </row>
    <row r="62" spans="2:7" s="121" customFormat="1" ht="63" customHeight="1">
      <c r="B62" s="131" t="s">
        <v>322</v>
      </c>
      <c r="C62" s="132" t="s">
        <v>401</v>
      </c>
      <c r="D62" s="132" t="s">
        <v>402</v>
      </c>
      <c r="E62" s="133">
        <v>7</v>
      </c>
      <c r="F62" s="133">
        <v>7</v>
      </c>
      <c r="G62" s="134">
        <v>1</v>
      </c>
    </row>
    <row r="63" spans="2:7" s="121" customFormat="1" ht="90.6" customHeight="1">
      <c r="B63" s="131" t="s">
        <v>325</v>
      </c>
      <c r="C63" s="132" t="s">
        <v>403</v>
      </c>
      <c r="D63" s="132" t="s">
        <v>404</v>
      </c>
      <c r="E63" s="133">
        <v>25</v>
      </c>
      <c r="F63" s="133">
        <v>30</v>
      </c>
      <c r="G63" s="134">
        <v>0.83333333333333337</v>
      </c>
    </row>
    <row r="64" spans="2:7" ht="15.75" customHeight="1">
      <c r="B64" s="124"/>
    </row>
    <row r="65" spans="2:16" ht="15.75" customHeight="1">
      <c r="B65" s="124"/>
    </row>
    <row r="66" spans="2:16" ht="19.95" customHeight="1">
      <c r="B66" s="264" t="s">
        <v>274</v>
      </c>
      <c r="C66" s="264"/>
      <c r="D66" s="125" t="s">
        <v>405</v>
      </c>
    </row>
    <row r="67" spans="2:16" ht="15.6" customHeight="1">
      <c r="B67" s="124"/>
      <c r="G67" s="140"/>
    </row>
    <row r="68" spans="2:16" ht="19.95" customHeight="1">
      <c r="B68" s="264" t="s">
        <v>276</v>
      </c>
      <c r="C68" s="264"/>
      <c r="D68" s="125" t="s">
        <v>277</v>
      </c>
    </row>
    <row r="69" spans="2:16" ht="15" customHeight="1">
      <c r="B69" s="128"/>
      <c r="C69" s="128"/>
      <c r="D69" s="128"/>
      <c r="E69" s="128"/>
      <c r="F69" s="128"/>
      <c r="G69" s="128"/>
      <c r="H69" s="128"/>
      <c r="I69" s="128"/>
      <c r="J69" s="128"/>
    </row>
    <row r="70" spans="2:16" ht="19.95" customHeight="1">
      <c r="B70" s="264" t="s">
        <v>278</v>
      </c>
      <c r="C70" s="264"/>
      <c r="D70" s="126" t="s">
        <v>279</v>
      </c>
      <c r="E70" s="126"/>
      <c r="F70" s="128"/>
      <c r="G70" s="128"/>
      <c r="H70" s="128"/>
      <c r="I70" s="128"/>
      <c r="J70" s="128"/>
    </row>
    <row r="71" spans="2:16" ht="15.6" customHeight="1">
      <c r="B71" s="124"/>
    </row>
    <row r="72" spans="2:16" s="130" customFormat="1" ht="40.950000000000003" customHeight="1">
      <c r="B72" s="129" t="s">
        <v>280</v>
      </c>
      <c r="C72" s="129" t="s">
        <v>281</v>
      </c>
      <c r="D72" s="129" t="s">
        <v>282</v>
      </c>
      <c r="E72" s="129" t="s">
        <v>283</v>
      </c>
      <c r="F72" s="129" t="s">
        <v>284</v>
      </c>
      <c r="G72" s="129" t="s">
        <v>285</v>
      </c>
    </row>
    <row r="73" spans="2:16" s="121" customFormat="1" ht="72.599999999999994" customHeight="1">
      <c r="B73" s="131" t="s">
        <v>286</v>
      </c>
      <c r="C73" s="132" t="s">
        <v>406</v>
      </c>
      <c r="D73" s="132" t="s">
        <v>291</v>
      </c>
      <c r="E73" s="133">
        <v>8</v>
      </c>
      <c r="F73" s="133">
        <v>8</v>
      </c>
      <c r="G73" s="134">
        <v>1</v>
      </c>
      <c r="K73" s="123"/>
      <c r="L73" s="123"/>
      <c r="M73" s="123"/>
      <c r="N73" s="123"/>
      <c r="O73" s="123"/>
      <c r="P73" s="123"/>
    </row>
    <row r="74" spans="2:16" s="121" customFormat="1" ht="64.95" customHeight="1">
      <c r="B74" s="131" t="s">
        <v>289</v>
      </c>
      <c r="C74" s="132" t="s">
        <v>407</v>
      </c>
      <c r="D74" s="132" t="s">
        <v>408</v>
      </c>
      <c r="E74" s="133">
        <v>1</v>
      </c>
      <c r="F74" s="133">
        <v>1</v>
      </c>
      <c r="G74" s="134">
        <v>1</v>
      </c>
    </row>
    <row r="75" spans="2:16" s="121" customFormat="1" ht="57.6" customHeight="1">
      <c r="B75" s="135" t="s">
        <v>292</v>
      </c>
      <c r="C75" s="136" t="s">
        <v>409</v>
      </c>
      <c r="D75" s="136" t="s">
        <v>410</v>
      </c>
      <c r="E75" s="137">
        <v>2</v>
      </c>
      <c r="F75" s="137">
        <v>2</v>
      </c>
      <c r="G75" s="138">
        <v>1</v>
      </c>
    </row>
    <row r="76" spans="2:16" s="121" customFormat="1" ht="52.95" customHeight="1">
      <c r="B76" s="131" t="s">
        <v>295</v>
      </c>
      <c r="C76" s="132" t="s">
        <v>411</v>
      </c>
      <c r="D76" s="132" t="s">
        <v>412</v>
      </c>
      <c r="E76" s="133">
        <v>12</v>
      </c>
      <c r="F76" s="133">
        <v>12</v>
      </c>
      <c r="G76" s="134">
        <v>1</v>
      </c>
    </row>
    <row r="77" spans="2:16" s="121" customFormat="1" ht="60" customHeight="1">
      <c r="B77" s="131" t="s">
        <v>298</v>
      </c>
      <c r="C77" s="132" t="s">
        <v>413</v>
      </c>
      <c r="D77" s="132" t="s">
        <v>414</v>
      </c>
      <c r="E77" s="133">
        <v>107</v>
      </c>
      <c r="F77" s="133">
        <v>107</v>
      </c>
      <c r="G77" s="134">
        <v>1</v>
      </c>
    </row>
    <row r="78" spans="2:16" s="121" customFormat="1" ht="48" customHeight="1">
      <c r="B78" s="131" t="s">
        <v>415</v>
      </c>
      <c r="C78" s="132" t="s">
        <v>416</v>
      </c>
      <c r="D78" s="132" t="s">
        <v>417</v>
      </c>
      <c r="E78" s="133">
        <v>173</v>
      </c>
      <c r="F78" s="133">
        <v>173</v>
      </c>
      <c r="G78" s="134">
        <v>1</v>
      </c>
    </row>
    <row r="79" spans="2:16" s="121" customFormat="1" ht="58.2" customHeight="1">
      <c r="B79" s="131" t="s">
        <v>418</v>
      </c>
      <c r="C79" s="132" t="s">
        <v>419</v>
      </c>
      <c r="D79" s="132" t="s">
        <v>420</v>
      </c>
      <c r="E79" s="133">
        <v>4</v>
      </c>
      <c r="F79" s="133">
        <v>4</v>
      </c>
      <c r="G79" s="134">
        <v>1</v>
      </c>
    </row>
    <row r="80" spans="2:16" s="121" customFormat="1" ht="62.4" customHeight="1">
      <c r="B80" s="135" t="s">
        <v>301</v>
      </c>
      <c r="C80" s="136" t="s">
        <v>421</v>
      </c>
      <c r="D80" s="136" t="s">
        <v>422</v>
      </c>
      <c r="E80" s="137">
        <v>95</v>
      </c>
      <c r="F80" s="137">
        <v>95</v>
      </c>
      <c r="G80" s="138">
        <v>1</v>
      </c>
    </row>
    <row r="81" spans="2:7" s="121" customFormat="1" ht="57.6" customHeight="1">
      <c r="B81" s="131" t="s">
        <v>304</v>
      </c>
      <c r="C81" s="132" t="s">
        <v>423</v>
      </c>
      <c r="D81" s="132" t="s">
        <v>424</v>
      </c>
      <c r="E81" s="133">
        <v>603</v>
      </c>
      <c r="F81" s="133">
        <v>606</v>
      </c>
      <c r="G81" s="143">
        <v>0.99504950495049505</v>
      </c>
    </row>
    <row r="82" spans="2:7" s="121" customFormat="1" ht="76.95" customHeight="1">
      <c r="B82" s="131" t="s">
        <v>307</v>
      </c>
      <c r="C82" s="132" t="s">
        <v>425</v>
      </c>
      <c r="D82" s="132" t="s">
        <v>426</v>
      </c>
      <c r="E82" s="133">
        <v>29</v>
      </c>
      <c r="F82" s="133">
        <v>29</v>
      </c>
      <c r="G82" s="134">
        <v>1</v>
      </c>
    </row>
    <row r="83" spans="2:7" s="121" customFormat="1" ht="60.6" customHeight="1">
      <c r="B83" s="135" t="s">
        <v>310</v>
      </c>
      <c r="C83" s="136" t="s">
        <v>427</v>
      </c>
      <c r="D83" s="136" t="s">
        <v>428</v>
      </c>
      <c r="E83" s="137">
        <v>86</v>
      </c>
      <c r="F83" s="137">
        <v>86</v>
      </c>
      <c r="G83" s="138">
        <v>1</v>
      </c>
    </row>
    <row r="84" spans="2:7" s="121" customFormat="1" ht="64.95" customHeight="1">
      <c r="B84" s="131" t="s">
        <v>313</v>
      </c>
      <c r="C84" s="132" t="s">
        <v>429</v>
      </c>
      <c r="D84" s="132" t="s">
        <v>430</v>
      </c>
      <c r="E84" s="133">
        <v>48</v>
      </c>
      <c r="F84" s="133">
        <v>48</v>
      </c>
      <c r="G84" s="134">
        <v>1</v>
      </c>
    </row>
    <row r="85" spans="2:7" s="121" customFormat="1" ht="69.599999999999994" customHeight="1">
      <c r="B85" s="131" t="s">
        <v>316</v>
      </c>
      <c r="C85" s="132" t="s">
        <v>431</v>
      </c>
      <c r="D85" s="132" t="s">
        <v>432</v>
      </c>
      <c r="E85" s="133">
        <v>63</v>
      </c>
      <c r="F85" s="133">
        <v>63</v>
      </c>
      <c r="G85" s="134">
        <v>1</v>
      </c>
    </row>
    <row r="86" spans="2:7" s="121" customFormat="1" ht="57" customHeight="1">
      <c r="B86" s="131" t="s">
        <v>396</v>
      </c>
      <c r="C86" s="132" t="s">
        <v>433</v>
      </c>
      <c r="D86" s="132" t="s">
        <v>434</v>
      </c>
      <c r="E86" s="133">
        <v>314</v>
      </c>
      <c r="F86" s="133">
        <v>314</v>
      </c>
      <c r="G86" s="134">
        <v>1</v>
      </c>
    </row>
    <row r="87" spans="2:7" s="121" customFormat="1" ht="68.400000000000006" customHeight="1">
      <c r="B87" s="135" t="s">
        <v>319</v>
      </c>
      <c r="C87" s="136" t="s">
        <v>435</v>
      </c>
      <c r="D87" s="136" t="s">
        <v>436</v>
      </c>
      <c r="E87" s="137">
        <v>100</v>
      </c>
      <c r="F87" s="137">
        <v>100</v>
      </c>
      <c r="G87" s="138">
        <v>1</v>
      </c>
    </row>
    <row r="88" spans="2:7" s="121" customFormat="1" ht="64.2" customHeight="1">
      <c r="B88" s="131" t="s">
        <v>322</v>
      </c>
      <c r="C88" s="132" t="s">
        <v>437</v>
      </c>
      <c r="D88" s="132" t="s">
        <v>438</v>
      </c>
      <c r="E88" s="133">
        <v>100</v>
      </c>
      <c r="F88" s="133">
        <v>100</v>
      </c>
      <c r="G88" s="134">
        <v>1</v>
      </c>
    </row>
    <row r="89" spans="2:7" s="121" customFormat="1" ht="49.2" customHeight="1">
      <c r="B89" s="131" t="s">
        <v>325</v>
      </c>
      <c r="C89" s="132" t="s">
        <v>439</v>
      </c>
      <c r="D89" s="132" t="s">
        <v>440</v>
      </c>
      <c r="E89" s="133">
        <v>1</v>
      </c>
      <c r="F89" s="133">
        <v>1</v>
      </c>
      <c r="G89" s="134">
        <v>1</v>
      </c>
    </row>
    <row r="90" spans="2:7" s="121" customFormat="1" ht="86.4" customHeight="1">
      <c r="B90" s="135" t="s">
        <v>331</v>
      </c>
      <c r="C90" s="136" t="s">
        <v>441</v>
      </c>
      <c r="D90" s="136" t="s">
        <v>442</v>
      </c>
      <c r="E90" s="137">
        <v>20</v>
      </c>
      <c r="F90" s="137">
        <v>20</v>
      </c>
      <c r="G90" s="138">
        <v>1</v>
      </c>
    </row>
    <row r="91" spans="2:7" s="121" customFormat="1" ht="57" customHeight="1">
      <c r="B91" s="131" t="s">
        <v>334</v>
      </c>
      <c r="C91" s="132" t="s">
        <v>443</v>
      </c>
      <c r="D91" s="132" t="s">
        <v>444</v>
      </c>
      <c r="E91" s="133">
        <v>502</v>
      </c>
      <c r="F91" s="133">
        <v>502</v>
      </c>
      <c r="G91" s="134">
        <v>1</v>
      </c>
    </row>
    <row r="92" spans="2:7" s="121" customFormat="1" ht="72.599999999999994" customHeight="1">
      <c r="B92" s="131" t="s">
        <v>337</v>
      </c>
      <c r="C92" s="132" t="s">
        <v>445</v>
      </c>
      <c r="D92" s="132" t="s">
        <v>446</v>
      </c>
      <c r="E92" s="133">
        <v>16</v>
      </c>
      <c r="F92" s="133">
        <v>16</v>
      </c>
      <c r="G92" s="134">
        <v>1</v>
      </c>
    </row>
    <row r="93" spans="2:7" s="121" customFormat="1" ht="58.2" customHeight="1">
      <c r="B93" s="131" t="s">
        <v>447</v>
      </c>
      <c r="C93" s="132" t="s">
        <v>448</v>
      </c>
      <c r="D93" s="132" t="s">
        <v>449</v>
      </c>
      <c r="E93" s="133">
        <v>4</v>
      </c>
      <c r="F93" s="133">
        <v>4</v>
      </c>
      <c r="G93" s="134">
        <v>1</v>
      </c>
    </row>
    <row r="94" spans="2:7" s="121" customFormat="1" ht="72.599999999999994" customHeight="1">
      <c r="B94" s="131" t="s">
        <v>450</v>
      </c>
      <c r="C94" s="132" t="s">
        <v>451</v>
      </c>
      <c r="D94" s="132" t="s">
        <v>452</v>
      </c>
      <c r="E94" s="133">
        <v>16</v>
      </c>
      <c r="F94" s="133">
        <v>16</v>
      </c>
      <c r="G94" s="134">
        <v>1</v>
      </c>
    </row>
  </sheetData>
  <mergeCells count="13">
    <mergeCell ref="B70:C70"/>
    <mergeCell ref="B41:C41"/>
    <mergeCell ref="B43:C43"/>
    <mergeCell ref="D43:G43"/>
    <mergeCell ref="B45:C45"/>
    <mergeCell ref="B66:C66"/>
    <mergeCell ref="B68:C68"/>
    <mergeCell ref="B2:F2"/>
    <mergeCell ref="B3:F3"/>
    <mergeCell ref="B6:C6"/>
    <mergeCell ref="B8:C8"/>
    <mergeCell ref="B10:C10"/>
    <mergeCell ref="D10:E10"/>
  </mergeCells>
  <pageMargins left="0.7" right="0.7" top="0.75" bottom="0.75" header="0.3" footer="0.3"/>
  <pageSetup scale="61"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443B0-3CB1-401C-96F2-04F169A8F433}">
  <sheetPr>
    <pageSetUpPr fitToPage="1"/>
  </sheetPr>
  <dimension ref="B1:I16"/>
  <sheetViews>
    <sheetView zoomScale="70" zoomScaleNormal="70" workbookViewId="0">
      <selection activeCell="J14" sqref="J14"/>
    </sheetView>
  </sheetViews>
  <sheetFormatPr baseColWidth="10" defaultColWidth="11.5546875" defaultRowHeight="14.4"/>
  <cols>
    <col min="1" max="1" width="2.6640625" style="7" customWidth="1"/>
    <col min="2" max="2" width="21.33203125" style="7" customWidth="1"/>
    <col min="3" max="4" width="25.6640625" style="7" customWidth="1"/>
    <col min="5" max="5" width="26.6640625" style="7" customWidth="1"/>
    <col min="6" max="16384" width="11.5546875" style="7"/>
  </cols>
  <sheetData>
    <row r="1" spans="2:9" ht="15" customHeight="1" thickBot="1"/>
    <row r="2" spans="2:9" s="121" customFormat="1" ht="25.2" customHeight="1">
      <c r="B2" s="267" t="s">
        <v>457</v>
      </c>
      <c r="C2" s="268"/>
      <c r="D2" s="268"/>
      <c r="E2" s="269"/>
    </row>
    <row r="3" spans="2:9" s="121" customFormat="1" ht="25.2" customHeight="1" thickBot="1">
      <c r="B3" s="235" t="s">
        <v>464</v>
      </c>
      <c r="C3" s="236"/>
      <c r="D3" s="236"/>
      <c r="E3" s="237"/>
    </row>
    <row r="4" spans="2:9" ht="15" customHeight="1"/>
    <row r="5" spans="2:9" ht="18" customHeight="1">
      <c r="B5" s="270" t="s">
        <v>271</v>
      </c>
      <c r="C5" s="271" t="s">
        <v>272</v>
      </c>
      <c r="D5" s="271"/>
      <c r="E5" s="239" t="s">
        <v>273</v>
      </c>
    </row>
    <row r="6" spans="2:9" ht="49.95" customHeight="1">
      <c r="B6" s="270"/>
      <c r="C6" s="111" t="s">
        <v>482</v>
      </c>
      <c r="D6" s="112" t="s">
        <v>483</v>
      </c>
      <c r="E6" s="239"/>
    </row>
    <row r="7" spans="2:9" ht="40.200000000000003" customHeight="1">
      <c r="B7" s="113"/>
      <c r="C7" s="114">
        <v>14592094.3575</v>
      </c>
      <c r="D7" s="115">
        <v>437762.82916666666</v>
      </c>
      <c r="E7" s="115">
        <v>15029857.186666667</v>
      </c>
    </row>
    <row r="8" spans="2:9" ht="40.200000000000003" customHeight="1">
      <c r="B8" s="113"/>
      <c r="C8" s="114">
        <v>14476490.664166667</v>
      </c>
      <c r="D8" s="115">
        <v>434294.72166666668</v>
      </c>
      <c r="E8" s="115">
        <v>14910785.385833334</v>
      </c>
    </row>
    <row r="9" spans="2:9" ht="40.200000000000003" customHeight="1">
      <c r="B9" s="113"/>
      <c r="C9" s="114">
        <v>7059377.6916666664</v>
      </c>
      <c r="D9" s="115">
        <v>211781.33166666667</v>
      </c>
      <c r="E9" s="115">
        <v>7271159.0233333334</v>
      </c>
    </row>
    <row r="10" spans="2:9" ht="40.200000000000003" customHeight="1">
      <c r="B10" s="113"/>
      <c r="C10" s="114">
        <v>30771923.251666665</v>
      </c>
      <c r="D10" s="115">
        <v>923157.69333333336</v>
      </c>
      <c r="E10" s="115">
        <v>31695080.945</v>
      </c>
      <c r="I10"/>
    </row>
    <row r="11" spans="2:9" ht="40.200000000000003" customHeight="1">
      <c r="B11" s="113"/>
      <c r="C11" s="114">
        <v>21998868.502500001</v>
      </c>
      <c r="D11" s="115">
        <v>640025.13666666672</v>
      </c>
      <c r="E11" s="115">
        <v>22638893.639166668</v>
      </c>
      <c r="I11"/>
    </row>
    <row r="12" spans="2:9" ht="40.200000000000003" customHeight="1">
      <c r="B12" s="116"/>
      <c r="C12" s="114">
        <v>26950926.273333333</v>
      </c>
      <c r="D12" s="115">
        <v>808527.78416666668</v>
      </c>
      <c r="E12" s="115">
        <v>27759454.057500001</v>
      </c>
    </row>
    <row r="13" spans="2:9" ht="40.200000000000003" customHeight="1">
      <c r="B13" s="116"/>
      <c r="C13" s="114">
        <v>25351183.256666668</v>
      </c>
      <c r="D13" s="115">
        <v>760535.49916666665</v>
      </c>
      <c r="E13" s="115">
        <v>26111718.755833335</v>
      </c>
    </row>
    <row r="14" spans="2:9" ht="28.5" customHeight="1">
      <c r="B14" s="110" t="s">
        <v>82</v>
      </c>
      <c r="C14" s="117">
        <f>SUM(C7:C13)</f>
        <v>141200863.9975</v>
      </c>
      <c r="D14" s="117">
        <f>SUM(D7:D13)</f>
        <v>4216084.9958333336</v>
      </c>
      <c r="E14" s="117">
        <f>SUM(E7:E13)</f>
        <v>145416948.99333334</v>
      </c>
    </row>
    <row r="15" spans="2:9">
      <c r="C15" s="118"/>
      <c r="D15" s="118"/>
      <c r="E15" s="119"/>
    </row>
    <row r="16" spans="2:9">
      <c r="D16" s="120"/>
    </row>
  </sheetData>
  <mergeCells count="5">
    <mergeCell ref="B2:E2"/>
    <mergeCell ref="B3:E3"/>
    <mergeCell ref="B5:B6"/>
    <mergeCell ref="C5:D5"/>
    <mergeCell ref="E5:E6"/>
  </mergeCells>
  <pageMargins left="0.7" right="0.7" top="0.75" bottom="0.75" header="0.3" footer="0.3"/>
  <pageSetup scale="8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249B-60EE-4ED4-A156-9D2083D9F552}">
  <sheetPr>
    <pageSetUpPr fitToPage="1"/>
  </sheetPr>
  <dimension ref="B1:L8"/>
  <sheetViews>
    <sheetView tabSelected="1" zoomScaleNormal="100" workbookViewId="0">
      <selection activeCell="G11" sqref="G11"/>
    </sheetView>
  </sheetViews>
  <sheetFormatPr baseColWidth="10" defaultRowHeight="14.4"/>
  <cols>
    <col min="1" max="1" width="2.77734375" style="213" customWidth="1"/>
    <col min="2" max="2" width="41.77734375" style="213" customWidth="1"/>
    <col min="3" max="5" width="17.77734375" style="213" customWidth="1"/>
    <col min="6" max="16384" width="11.5546875" style="213"/>
  </cols>
  <sheetData>
    <row r="1" spans="2:12" ht="15" thickBot="1">
      <c r="H1" s="214"/>
      <c r="I1" s="214"/>
      <c r="J1" s="215"/>
      <c r="K1" s="216"/>
      <c r="L1" s="217"/>
    </row>
    <row r="2" spans="2:12" s="218" customFormat="1" ht="25.2" customHeight="1">
      <c r="B2" s="272" t="s">
        <v>504</v>
      </c>
      <c r="C2" s="273"/>
      <c r="D2" s="273"/>
      <c r="E2" s="274"/>
    </row>
    <row r="3" spans="2:12" s="218" customFormat="1" ht="25.2" customHeight="1" thickBot="1">
      <c r="B3" s="275" t="s">
        <v>506</v>
      </c>
      <c r="C3" s="276"/>
      <c r="D3" s="276"/>
      <c r="E3" s="277"/>
    </row>
    <row r="4" spans="2:12">
      <c r="H4" s="214"/>
      <c r="I4" s="214"/>
      <c r="J4" s="215"/>
      <c r="K4" s="216"/>
      <c r="L4" s="217"/>
    </row>
    <row r="5" spans="2:12">
      <c r="B5" s="219"/>
      <c r="C5" s="220">
        <v>2020</v>
      </c>
      <c r="D5" s="220">
        <v>2021</v>
      </c>
      <c r="E5" s="220">
        <v>2022</v>
      </c>
    </row>
    <row r="6" spans="2:12">
      <c r="B6" s="221" t="s">
        <v>505</v>
      </c>
      <c r="C6" s="222">
        <v>33000000</v>
      </c>
      <c r="D6" s="222">
        <v>60818607.370000005</v>
      </c>
      <c r="E6" s="222">
        <v>62066220.369999997</v>
      </c>
    </row>
    <row r="7" spans="2:12">
      <c r="B7" s="223"/>
      <c r="C7" s="224"/>
      <c r="D7" s="224"/>
      <c r="E7" s="224"/>
    </row>
    <row r="8" spans="2:12" ht="45.6" customHeight="1">
      <c r="B8" s="278" t="s">
        <v>503</v>
      </c>
      <c r="C8" s="278"/>
      <c r="D8" s="278"/>
      <c r="E8" s="278"/>
    </row>
  </sheetData>
  <mergeCells count="3">
    <mergeCell ref="B2:E2"/>
    <mergeCell ref="B3:E3"/>
    <mergeCell ref="B8:E8"/>
  </mergeCells>
  <pageMargins left="0.7" right="0.7" top="0.75" bottom="0.75" header="0.3" footer="0.3"/>
  <pageSetup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Caratula</vt:lpstr>
      <vt:lpstr>INDICE</vt:lpstr>
      <vt:lpstr>1. Relac. Ing-Egre</vt:lpstr>
      <vt:lpstr> 2. Cierre Presupuesto Ingresos</vt:lpstr>
      <vt:lpstr>3 Estado Analítico</vt:lpstr>
      <vt:lpstr>3. Estado Analítico del Ppto</vt:lpstr>
      <vt:lpstr>4.Presupuesto Ejerc. Partida</vt:lpstr>
      <vt:lpstr>5. Cierre Anual de Avance de In</vt:lpstr>
      <vt:lpstr>6. Financiamiento Público a Par</vt:lpstr>
      <vt:lpstr>7. Ahorro de Ejercicios Acum</vt:lpstr>
      <vt:lpstr>INDICE!Área_de_impresión</vt:lpstr>
      <vt:lpstr>'3. Estado Analítico del Ppto'!Títulos_a_imprimir</vt:lpstr>
      <vt:lpstr>'4.Presupuesto Ejerc. Partida'!Títulos_a_imprimir</vt:lpstr>
      <vt:lpstr>'5. Cierre Anual de Avance de In'!Títulos_a_imprimir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Pérez Nuñez</dc:creator>
  <cp:lastModifiedBy>ALAN EMMANUEL ARMENTA ENRIQUEZ</cp:lastModifiedBy>
  <cp:lastPrinted>2023-05-20T01:42:04Z</cp:lastPrinted>
  <dcterms:created xsi:type="dcterms:W3CDTF">2022-02-28T08:11:08Z</dcterms:created>
  <dcterms:modified xsi:type="dcterms:W3CDTF">2023-05-29T18:27:35Z</dcterms:modified>
</cp:coreProperties>
</file>